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1340" windowHeight="6540" activeTab="1"/>
  </bookViews>
  <sheets>
    <sheet name="Istruzioni" sheetId="1" r:id="rId1"/>
    <sheet name="AA" sheetId="2" r:id="rId2"/>
    <sheet name="AT" sheetId="3" r:id="rId3"/>
    <sheet name="calcAA" sheetId="4" state="hidden" r:id="rId4"/>
    <sheet name="calcAT" sheetId="5" state="hidden" r:id="rId5"/>
    <sheet name="calcCS" sheetId="6" state="hidden" r:id="rId6"/>
  </sheets>
  <definedNames/>
  <calcPr fullCalcOnLoad="1"/>
</workbook>
</file>

<file path=xl/comments2.xml><?xml version="1.0" encoding="utf-8"?>
<comments xmlns="http://schemas.openxmlformats.org/spreadsheetml/2006/main">
  <authors>
    <author>CGILSCUOLA</author>
    <author>xy</author>
    <author>Win7</author>
  </authors>
  <commentList>
    <comment ref="B8" authorId="0">
      <text>
        <r>
          <rPr>
            <sz val="8"/>
            <rFont val="Tahoma"/>
            <family val="2"/>
          </rPr>
          <t>NON Valido</t>
        </r>
      </text>
    </comment>
    <comment ref="B16" authorId="0">
      <text>
        <r>
          <rPr>
            <sz val="8"/>
            <rFont val="Tahoma"/>
            <family val="2"/>
          </rPr>
          <t>Servizio prestato nelle qualifiche di  assistente amministrativo o di ex responsabile amministrativo (o corrispondenti), nelle istituzioni scolastiche statali (anche se, fino al 31/12/1999, alle dipendenze di EE.LL.) e/o nelle scuole paritarie o legalmente riconosciute.
Dall'anno accademico 2003/04 il servizio prestato nelle Accademie e nei Conservatori è assimilato al servizio prestato in "altre amministrazioni" (da inserire nel quadro 3).</t>
        </r>
      </text>
    </comment>
    <comment ref="S16" authorId="0">
      <text>
        <r>
          <rPr>
            <sz val="8"/>
            <rFont val="Tahoma"/>
            <family val="2"/>
          </rPr>
          <t>Altro servizio di ruolo e non prestato nelle istituzioni scolastiche statali e/o paritarie, per qualsiasi tipologia di posto, compreso il servizio di insegnamento nei corsi CRACIS e compresi i servizi alle dipendenze di EE.LL. se prestati (fino al 31/12/99) nelle scuole statali e in qualifiche corrispondenti alle qualifiche ATA statali. Escluso il servizio specifico di cui al quadro SERVIZI 1.
Dall'anno accademico 2003/04 il servizio prestato nelle Accademie e nei Conservatori è assimilato al servizio prestato in "altre amministrazioni" (da inserire nel quadro SERVIZI 3).</t>
        </r>
      </text>
    </comment>
    <comment ref="B64" authorId="0">
      <text>
        <r>
          <rPr>
            <sz val="8"/>
            <rFont val="Tahoma"/>
            <family val="2"/>
          </rPr>
          <t>Servizio di ruolo e non prestato alle dirette dipendenze dello Stato, delle Regioni, delle Province, dei Comuni e nei patronati scolastici. Dall'anno accademico 2003/04 il servizio prestato nelle Accademie e nei Conservatori è assimilato al servizio prestato in "altre amministrazioni".</t>
        </r>
      </text>
    </comment>
    <comment ref="J17" authorId="0">
      <text>
        <r>
          <rPr>
            <sz val="8"/>
            <rFont val="Tahoma"/>
            <family val="2"/>
          </rPr>
          <t xml:space="preserve">Inserire l'orario settimanale svolto. I servizi svolti con orario inferiore alle 36 ore settimanali comportano la riduzione proporzionale del punteggio, </t>
        </r>
        <r>
          <rPr>
            <b/>
            <sz val="8"/>
            <rFont val="Tahoma"/>
            <family val="2"/>
          </rPr>
          <t xml:space="preserve">fino all'a.s. 2003/04 compreso. </t>
        </r>
        <r>
          <rPr>
            <sz val="8"/>
            <rFont val="Tahoma"/>
            <family val="2"/>
          </rPr>
          <t xml:space="preserve">Dal </t>
        </r>
        <r>
          <rPr>
            <b/>
            <sz val="8"/>
            <rFont val="Tahoma"/>
            <family val="2"/>
          </rPr>
          <t>2004/05</t>
        </r>
        <r>
          <rPr>
            <sz val="8"/>
            <rFont val="Tahoma"/>
            <family val="2"/>
          </rPr>
          <t xml:space="preserve"> anche i servizi a part-time sono calcolati a punteggio pieno. </t>
        </r>
        <r>
          <rPr>
            <b/>
            <sz val="8"/>
            <rFont val="Tahoma"/>
            <family val="2"/>
          </rPr>
          <t>Pertanto, a decorrere da tale a.s. é superfluo immettere il dato relativo all'orario settimanale.</t>
        </r>
      </text>
    </comment>
    <comment ref="K17" authorId="0">
      <text>
        <r>
          <rPr>
            <sz val="8"/>
            <rFont val="Tahoma"/>
            <family val="2"/>
          </rPr>
          <t xml:space="preserve">Inserire </t>
        </r>
        <r>
          <rPr>
            <b/>
            <sz val="8"/>
            <rFont val="Tahoma"/>
            <family val="2"/>
          </rPr>
          <t xml:space="preserve">1 </t>
        </r>
        <r>
          <rPr>
            <sz val="8"/>
            <rFont val="Tahoma"/>
            <family val="2"/>
          </rPr>
          <t xml:space="preserve">per i servizi statali e per i servizi prestati alle dipendenze degli EE.LL. presso scuole statali e in qualifiche corrispondenti a quelle ATA statali (fino al 31/12/1999). Inserire </t>
        </r>
        <r>
          <rPr>
            <b/>
            <sz val="8"/>
            <rFont val="Tahoma"/>
            <family val="2"/>
          </rPr>
          <t xml:space="preserve">2 </t>
        </r>
        <r>
          <rPr>
            <sz val="8"/>
            <rFont val="Tahoma"/>
            <family val="2"/>
          </rPr>
          <t xml:space="preserve">per i servizi svolti nelle scuole paritarie.
</t>
        </r>
        <r>
          <rPr>
            <sz val="8"/>
            <rFont val="Tahoma"/>
            <family val="2"/>
          </rPr>
          <t xml:space="preserve">
</t>
        </r>
      </text>
    </comment>
    <comment ref="AB17" authorId="0">
      <text>
        <r>
          <rPr>
            <sz val="8"/>
            <rFont val="Tahoma"/>
            <family val="2"/>
          </rPr>
          <t xml:space="preserve">Inserire </t>
        </r>
        <r>
          <rPr>
            <b/>
            <sz val="8"/>
            <rFont val="Tahoma"/>
            <family val="2"/>
          </rPr>
          <t xml:space="preserve">1 </t>
        </r>
        <r>
          <rPr>
            <sz val="8"/>
            <rFont val="Tahoma"/>
            <family val="2"/>
          </rPr>
          <t xml:space="preserve">per i servizi statali. Inserire </t>
        </r>
        <r>
          <rPr>
            <b/>
            <sz val="8"/>
            <rFont val="Tahoma"/>
            <family val="2"/>
          </rPr>
          <t xml:space="preserve">2 </t>
        </r>
        <r>
          <rPr>
            <sz val="8"/>
            <rFont val="Tahoma"/>
            <family val="2"/>
          </rPr>
          <t xml:space="preserve">per i servizi svolti nelle scuole paritarie.
</t>
        </r>
        <r>
          <rPr>
            <sz val="8"/>
            <rFont val="Tahoma"/>
            <family val="2"/>
          </rPr>
          <t xml:space="preserve">
</t>
        </r>
      </text>
    </comment>
    <comment ref="BA12" authorId="0">
      <text>
        <r>
          <rPr>
            <sz val="8"/>
            <rFont val="Tahoma"/>
            <family val="2"/>
          </rPr>
          <t>Media dei voti (su 10), con esclusione di educazione fisica, religione e condotta.
Esprimere la media con due decimali.</t>
        </r>
      </text>
    </comment>
    <comment ref="BA13" authorId="0">
      <text>
        <r>
          <rPr>
            <sz val="8"/>
            <rFont val="Tahoma"/>
            <family val="2"/>
          </rPr>
          <t xml:space="preserve">Inserire:
1= sufficiente;
2= buono;
3= distinto;
4= ottimo.
</t>
        </r>
      </text>
    </comment>
    <comment ref="T9" authorId="0">
      <text>
        <r>
          <rPr>
            <sz val="8"/>
            <rFont val="Tahoma"/>
            <family val="2"/>
          </rPr>
          <t xml:space="preserve">Vale 2
 punti. La valutazione di tale titolo comporta l'esclusione della valutazione della laurea breve.
</t>
        </r>
      </text>
    </comment>
    <comment ref="T10" authorId="0">
      <text>
        <r>
          <rPr>
            <sz val="8"/>
            <rFont val="Tahoma"/>
            <family val="2"/>
          </rPr>
          <t xml:space="preserve">Vale 1,50 punti. Titolo rilasciato dalla formazione professionale regionale relativo al ramo amministrativo/contabile. </t>
        </r>
        <r>
          <rPr>
            <sz val="8"/>
            <rFont val="Tahoma"/>
            <family val="2"/>
          </rPr>
          <t>Si valuta un solo titolo.</t>
        </r>
        <r>
          <rPr>
            <sz val="8"/>
            <rFont val="Tahoma"/>
            <family val="2"/>
          </rPr>
          <t xml:space="preserve">
</t>
        </r>
      </text>
    </comment>
    <comment ref="T11" authorId="0">
      <text>
        <r>
          <rPr>
            <sz val="8"/>
            <rFont val="Tahoma"/>
            <family val="2"/>
          </rPr>
          <t xml:space="preserve">Vale 1 punto. Se relativo al ramo amministrativo/contabile o per i servizi meccanografici, compreso il titolo ECDL, se rilasciati dallo Stato, regioni o da altri enti pubblici (si valuta un solo titolo).
</t>
        </r>
      </text>
    </comment>
    <comment ref="T12" authorId="0">
      <text>
        <r>
          <rPr>
            <sz val="8"/>
            <rFont val="Tahoma"/>
            <family val="2"/>
          </rPr>
          <t xml:space="preserve">Vale 1 punto. Per l'accesso a posti di ruolo nello Stato o negli EE.LL., in carriere di concetto od esecutive (o corrispondenti).
</t>
        </r>
      </text>
    </comment>
    <comment ref="BB13" authorId="0">
      <text>
        <r>
          <rPr>
            <sz val="8"/>
            <rFont val="Tahoma"/>
            <family val="2"/>
          </rPr>
          <t xml:space="preserve">Se compare "Errore!", significa che è stato anche inserito il dato relativo alla votazione in decimi.
</t>
        </r>
      </text>
    </comment>
    <comment ref="AB56" authorId="0">
      <text>
        <r>
          <rPr>
            <sz val="8"/>
            <rFont val="Tahoma"/>
            <family val="2"/>
          </rPr>
          <t>Tipologia del servizio alla data di consegna della domanda di precedente aggiornamento:
1 = servizio scolastico specifico;
2= idem c.s. non specifico;
3 = altri servizi nella P.A.</t>
        </r>
      </text>
    </comment>
    <comment ref="AD56" authorId="0">
      <text>
        <r>
          <rPr>
            <sz val="8"/>
            <rFont val="Tahoma"/>
            <family val="2"/>
          </rPr>
          <t xml:space="preserve">Tipologia del servizio al momento della presentazione della domanda, inserire:
</t>
        </r>
        <r>
          <rPr>
            <b/>
            <sz val="8"/>
            <rFont val="Tahoma"/>
            <family val="2"/>
          </rPr>
          <t>1</t>
        </r>
        <r>
          <rPr>
            <sz val="8"/>
            <rFont val="Tahoma"/>
            <family val="2"/>
          </rPr>
          <t xml:space="preserve">, se trattasi di servizio prestato nelle scuole statali o in altri servizi presso P.A.;
</t>
        </r>
        <r>
          <rPr>
            <b/>
            <sz val="8"/>
            <rFont val="Tahoma"/>
            <family val="2"/>
          </rPr>
          <t>2</t>
        </r>
        <r>
          <rPr>
            <sz val="8"/>
            <rFont val="Tahoma"/>
            <family val="2"/>
          </rPr>
          <t xml:space="preserve">, se trattasi di servizio prestato nelle scuole paritarie.
</t>
        </r>
      </text>
    </comment>
    <comment ref="Y56" authorId="0">
      <text>
        <r>
          <rPr>
            <sz val="8"/>
            <rFont val="Tahoma"/>
            <family val="2"/>
          </rPr>
          <t xml:space="preserve">Inserire data dell'ultimo giorno valutato nel precedente aggiornamento.
</t>
        </r>
      </text>
    </comment>
    <comment ref="B17" authorId="0">
      <text>
        <r>
          <rPr>
            <b/>
            <sz val="8"/>
            <rFont val="Tahoma"/>
            <family val="2"/>
          </rPr>
          <t xml:space="preserve">Controllo inserimento dati.
- </t>
        </r>
        <r>
          <rPr>
            <sz val="8"/>
            <rFont val="Tahoma"/>
            <family val="2"/>
          </rPr>
          <t xml:space="preserve">se compare </t>
        </r>
        <r>
          <rPr>
            <b/>
            <sz val="8"/>
            <rFont val="Tahoma"/>
            <family val="2"/>
          </rPr>
          <t xml:space="preserve">VERO </t>
        </r>
        <r>
          <rPr>
            <sz val="8"/>
            <rFont val="Tahoma"/>
            <family val="2"/>
          </rPr>
          <t xml:space="preserve">significa che sono stati inseriti tutti i dati correttamente;
- se compare </t>
        </r>
        <r>
          <rPr>
            <b/>
            <sz val="8"/>
            <rFont val="Tahoma"/>
            <family val="2"/>
          </rPr>
          <t xml:space="preserve">FALSO </t>
        </r>
        <r>
          <rPr>
            <sz val="8"/>
            <rFont val="Tahoma"/>
            <family val="2"/>
          </rPr>
          <t xml:space="preserve">singnifica che i dati sono stati inseriti erronemaente o in modo parziale : </t>
        </r>
        <r>
          <rPr>
            <b/>
            <sz val="8"/>
            <rFont val="Tahoma"/>
            <family val="2"/>
          </rPr>
          <t>verificare !.</t>
        </r>
      </text>
    </comment>
    <comment ref="S17" authorId="0">
      <text>
        <r>
          <rPr>
            <b/>
            <sz val="8"/>
            <rFont val="Tahoma"/>
            <family val="2"/>
          </rPr>
          <t xml:space="preserve">Controllo inserimento dati.
- </t>
        </r>
        <r>
          <rPr>
            <sz val="8"/>
            <rFont val="Tahoma"/>
            <family val="2"/>
          </rPr>
          <t xml:space="preserve">se compare </t>
        </r>
        <r>
          <rPr>
            <b/>
            <sz val="8"/>
            <rFont val="Tahoma"/>
            <family val="2"/>
          </rPr>
          <t xml:space="preserve">VERO </t>
        </r>
        <r>
          <rPr>
            <sz val="8"/>
            <rFont val="Tahoma"/>
            <family val="2"/>
          </rPr>
          <t xml:space="preserve">significa che sono stati inseriti tutti i dati correttamente;
- se compare </t>
        </r>
        <r>
          <rPr>
            <b/>
            <sz val="8"/>
            <rFont val="Tahoma"/>
            <family val="2"/>
          </rPr>
          <t xml:space="preserve">FALSO </t>
        </r>
        <r>
          <rPr>
            <sz val="8"/>
            <rFont val="Tahoma"/>
            <family val="2"/>
          </rPr>
          <t xml:space="preserve">singnifica che i dati sono stati inseriti erronemaente o in modo parziale : </t>
        </r>
        <r>
          <rPr>
            <b/>
            <sz val="8"/>
            <rFont val="Tahoma"/>
            <family val="2"/>
          </rPr>
          <t>verificare !.</t>
        </r>
      </text>
    </comment>
    <comment ref="B65" authorId="0">
      <text>
        <r>
          <rPr>
            <b/>
            <sz val="8"/>
            <rFont val="Tahoma"/>
            <family val="2"/>
          </rPr>
          <t xml:space="preserve">Controllo inserimento dati.
- </t>
        </r>
        <r>
          <rPr>
            <sz val="8"/>
            <rFont val="Tahoma"/>
            <family val="2"/>
          </rPr>
          <t xml:space="preserve">se compare </t>
        </r>
        <r>
          <rPr>
            <b/>
            <sz val="8"/>
            <rFont val="Tahoma"/>
            <family val="2"/>
          </rPr>
          <t xml:space="preserve">VERO </t>
        </r>
        <r>
          <rPr>
            <sz val="8"/>
            <rFont val="Tahoma"/>
            <family val="2"/>
          </rPr>
          <t xml:space="preserve">significa che sono stati inseriti tutti i dati correttamente;
- se compare </t>
        </r>
        <r>
          <rPr>
            <b/>
            <sz val="8"/>
            <rFont val="Tahoma"/>
            <family val="2"/>
          </rPr>
          <t xml:space="preserve">FALSO </t>
        </r>
        <r>
          <rPr>
            <sz val="8"/>
            <rFont val="Tahoma"/>
            <family val="2"/>
          </rPr>
          <t xml:space="preserve">singnifica che i dati sono stati inseriti erronemaente o in modo parziale : </t>
        </r>
        <r>
          <rPr>
            <b/>
            <sz val="8"/>
            <rFont val="Tahoma"/>
            <family val="2"/>
          </rPr>
          <t>verificare !.</t>
        </r>
      </text>
    </comment>
    <comment ref="B94" authorId="0">
      <text>
        <r>
          <rPr>
            <sz val="8"/>
            <rFont val="Tahoma"/>
            <family val="2"/>
          </rPr>
          <t xml:space="preserve">Se compare "FALSO", significa che almeno un dato relativo ai servizi è stato inserito in modo errato: </t>
        </r>
        <r>
          <rPr>
            <b/>
            <sz val="8"/>
            <rFont val="Tahoma"/>
            <family val="2"/>
          </rPr>
          <t>controllare !</t>
        </r>
        <r>
          <rPr>
            <sz val="8"/>
            <rFont val="Tahoma"/>
            <family val="2"/>
          </rPr>
          <t xml:space="preserve">
</t>
        </r>
      </text>
    </comment>
    <comment ref="B51" authorId="0">
      <text>
        <r>
          <rPr>
            <sz val="8"/>
            <rFont val="Tahoma"/>
            <family val="2"/>
          </rPr>
          <t xml:space="preserve">Se compare "FALSO", significa che almeno un dato relativo ai servizi è stato inserito in modo errato: </t>
        </r>
        <r>
          <rPr>
            <b/>
            <sz val="8"/>
            <rFont val="Tahoma"/>
            <family val="2"/>
          </rPr>
          <t>controllare !</t>
        </r>
        <r>
          <rPr>
            <sz val="8"/>
            <rFont val="Tahoma"/>
            <family val="2"/>
          </rPr>
          <t xml:space="preserve">
</t>
        </r>
      </text>
    </comment>
    <comment ref="S46" authorId="0">
      <text>
        <r>
          <rPr>
            <sz val="8"/>
            <rFont val="Tahoma"/>
            <family val="2"/>
          </rPr>
          <t xml:space="preserve">Se compare "FALSO", significa che almeno un dato relativo ai servizi è stato inserito in modo errato: </t>
        </r>
        <r>
          <rPr>
            <b/>
            <sz val="8"/>
            <rFont val="Tahoma"/>
            <family val="2"/>
          </rPr>
          <t>controllare !</t>
        </r>
        <r>
          <rPr>
            <sz val="8"/>
            <rFont val="Tahoma"/>
            <family val="2"/>
          </rPr>
          <t xml:space="preserve">
</t>
        </r>
      </text>
    </comment>
    <comment ref="S52" authorId="0">
      <text>
        <r>
          <rPr>
            <sz val="8"/>
            <rFont val="Tahoma"/>
            <family val="2"/>
          </rPr>
          <t xml:space="preserve">In base alla normativa sulla valutazione dei servizi, questi sono computati a prescindere dall'a.s. in cui sono effettuati. Quindi il calcolo è complessivo. Da ciò discende la necessità di valutare il resto (+ / -) verificatosi nel precedente aggiornamento. Molti CSA, però, non effettuano tale controllo, determinando così una non corretta valutazione.
</t>
        </r>
      </text>
    </comment>
    <comment ref="AH59" authorId="0">
      <text>
        <r>
          <rPr>
            <sz val="8"/>
            <rFont val="Tahoma"/>
            <family val="2"/>
          </rPr>
          <t xml:space="preserve">Inserire 1 se il CSA effettau tale controllo; 0 in caso negativo.
</t>
        </r>
      </text>
    </comment>
    <comment ref="S57" authorId="0">
      <text>
        <r>
          <rPr>
            <sz val="8"/>
            <rFont val="Tahoma"/>
            <family val="2"/>
          </rPr>
          <t>Se compare FALSO, significa che non sono stati inseriti tutti i dati o che sono stati inseriti dati non congrui.</t>
        </r>
        <r>
          <rPr>
            <b/>
            <sz val="8"/>
            <rFont val="Tahoma"/>
            <family val="2"/>
          </rPr>
          <t xml:space="preserve"> 
Controllare !</t>
        </r>
        <r>
          <rPr>
            <sz val="8"/>
            <rFont val="Tahoma"/>
            <family val="2"/>
          </rPr>
          <t xml:space="preserve">
</t>
        </r>
      </text>
    </comment>
    <comment ref="AE7" authorId="1">
      <text>
        <r>
          <rPr>
            <sz val="8"/>
            <rFont val="Tahoma"/>
            <family val="2"/>
          </rPr>
          <t xml:space="preserve">Inserire:
</t>
        </r>
        <r>
          <rPr>
            <b/>
            <sz val="8"/>
            <rFont val="Tahoma"/>
            <family val="2"/>
          </rPr>
          <t xml:space="preserve">1 </t>
        </r>
        <r>
          <rPr>
            <sz val="8"/>
            <rFont val="Tahoma"/>
            <family val="2"/>
          </rPr>
          <t xml:space="preserve">se il titolo è posseduto;
</t>
        </r>
        <r>
          <rPr>
            <b/>
            <sz val="8"/>
            <rFont val="Tahoma"/>
            <family val="2"/>
          </rPr>
          <t>0</t>
        </r>
        <r>
          <rPr>
            <sz val="8"/>
            <rFont val="Tahoma"/>
            <family val="2"/>
          </rPr>
          <t xml:space="preserve"> in assenza di titolo.</t>
        </r>
        <r>
          <rPr>
            <sz val="8"/>
            <rFont val="Tahoma"/>
            <family val="2"/>
          </rPr>
          <t xml:space="preserve">
</t>
        </r>
      </text>
    </comment>
    <comment ref="AA54" authorId="0">
      <text>
        <r>
          <rPr>
            <sz val="8"/>
            <rFont val="Tahoma"/>
            <family val="2"/>
          </rPr>
          <t xml:space="preserve">Inserire data di scadenza della domanda di aggiornamento,  dell'a.s. precedente all'attuale (che può variare da regione a regione).
</t>
        </r>
      </text>
    </comment>
    <comment ref="M7" authorId="1">
      <text>
        <r>
          <rPr>
            <sz val="8"/>
            <rFont val="Tahoma"/>
            <family val="2"/>
          </rPr>
          <t>Se compare "</t>
        </r>
        <r>
          <rPr>
            <b/>
            <sz val="8"/>
            <rFont val="Tahoma"/>
            <family val="2"/>
          </rPr>
          <t>Err.!</t>
        </r>
        <r>
          <rPr>
            <sz val="8"/>
            <rFont val="Tahoma"/>
            <family val="2"/>
          </rPr>
          <t>" significa che sono stati inseriti dati non compatibili.</t>
        </r>
        <r>
          <rPr>
            <sz val="8"/>
            <rFont val="Tahoma"/>
            <family val="2"/>
          </rPr>
          <t xml:space="preserve">
</t>
        </r>
      </text>
    </comment>
    <comment ref="AA17" authorId="0">
      <text>
        <r>
          <rPr>
            <sz val="8"/>
            <rFont val="Tahoma"/>
            <family val="2"/>
          </rPr>
          <t xml:space="preserve">Inserire l'orario settimanale svolto. I servizi svolti con orario inferiore alle 36 ore settimanali comportano la riduzione proporzionale del punteggio, </t>
        </r>
        <r>
          <rPr>
            <b/>
            <sz val="8"/>
            <rFont val="Tahoma"/>
            <family val="2"/>
          </rPr>
          <t xml:space="preserve">fino all'a.s. 2003/04 compreso. </t>
        </r>
        <r>
          <rPr>
            <sz val="8"/>
            <rFont val="Tahoma"/>
            <family val="2"/>
          </rPr>
          <t xml:space="preserve">Dal 2004/05 anche i servizi a part-time sono calcolati a punteggio pieno, indipendentemente dalla tipologia della qualifica del servizio svolto.
</t>
        </r>
        <r>
          <rPr>
            <b/>
            <sz val="8"/>
            <rFont val="Tahoma"/>
            <family val="2"/>
          </rPr>
          <t>N.B.</t>
        </r>
        <r>
          <rPr>
            <sz val="8"/>
            <rFont val="Tahoma"/>
            <family val="2"/>
          </rPr>
          <t xml:space="preserve"> Per i servizi relativi alle qualifiche di docenti, gli orari a part-time (fino al 31/8/2004) devono essere comunque rapportati a 36 h, </t>
        </r>
        <r>
          <rPr>
            <b/>
            <sz val="8"/>
            <rFont val="Tahoma"/>
            <family val="2"/>
          </rPr>
          <t>si può utilizzare l'apposito sottostante riquadro di calcolo.</t>
        </r>
      </text>
    </comment>
    <comment ref="P50" authorId="1">
      <text>
        <r>
          <rPr>
            <sz val="8"/>
            <rFont val="Tahoma"/>
            <family val="2"/>
          </rPr>
          <t xml:space="preserve">Valore arrotondato al secondo decimale.
</t>
        </r>
      </text>
    </comment>
    <comment ref="AH45" authorId="1">
      <text>
        <r>
          <rPr>
            <sz val="8"/>
            <rFont val="Tahoma"/>
            <family val="2"/>
          </rPr>
          <t xml:space="preserve">valore arrotondato al secondo decimale.
</t>
        </r>
      </text>
    </comment>
    <comment ref="P93" authorId="1">
      <text>
        <r>
          <rPr>
            <sz val="8"/>
            <rFont val="Tahoma"/>
            <family val="2"/>
          </rPr>
          <t>Valore arrotondato al secondo decimale.</t>
        </r>
      </text>
    </comment>
    <comment ref="D17" authorId="1">
      <text>
        <r>
          <rPr>
            <sz val="8"/>
            <rFont val="Tahoma"/>
            <family val="2"/>
          </rPr>
          <t xml:space="preserve">Immettere le date con riferimento a distinti anni scalastici.
</t>
        </r>
      </text>
    </comment>
    <comment ref="G17" authorId="1">
      <text>
        <r>
          <rPr>
            <sz val="8"/>
            <rFont val="Tahoma"/>
            <family val="2"/>
          </rPr>
          <t xml:space="preserve">Immettere le date con riferimento a distinti anni scalastici.
</t>
        </r>
      </text>
    </comment>
    <comment ref="U17" authorId="1">
      <text>
        <r>
          <rPr>
            <sz val="8"/>
            <rFont val="Tahoma"/>
            <family val="2"/>
          </rPr>
          <t xml:space="preserve">Immettere le date con riferimento a distinti anni scalastici.
</t>
        </r>
      </text>
    </comment>
    <comment ref="X17" authorId="1">
      <text>
        <r>
          <rPr>
            <sz val="8"/>
            <rFont val="Tahoma"/>
            <family val="2"/>
          </rPr>
          <t xml:space="preserve">Immettere le date con riferimento a distinti anni scalastici.
</t>
        </r>
      </text>
    </comment>
    <comment ref="AG55" authorId="1">
      <text>
        <r>
          <rPr>
            <sz val="8"/>
            <rFont val="Tahoma"/>
            <family val="2"/>
          </rPr>
          <t xml:space="preserve">Mesi totali del servizio precedentemente valutato
</t>
        </r>
      </text>
    </comment>
    <comment ref="AI55" authorId="1">
      <text>
        <r>
          <rPr>
            <sz val="8"/>
            <rFont val="Tahoma"/>
            <family val="2"/>
          </rPr>
          <t xml:space="preserve">Giorni residuali del servizio precedentemente valutato
</t>
        </r>
      </text>
    </comment>
    <comment ref="B9" authorId="0">
      <text>
        <r>
          <rPr>
            <sz val="8"/>
            <rFont val="Tahoma"/>
            <family val="2"/>
          </rPr>
          <t xml:space="preserve">Diploma di maturità che consente l'accesso ad almeno un corso di laurea, e relativo alle aree per l'accesso a posti di assistente amministrativo.
</t>
        </r>
        <r>
          <rPr>
            <sz val="8"/>
            <rFont val="Tahoma"/>
            <family val="2"/>
          </rPr>
          <t xml:space="preserve">
</t>
        </r>
      </text>
    </comment>
    <comment ref="AU12" authorId="1">
      <text>
        <r>
          <rPr>
            <sz val="8"/>
            <rFont val="Tahoma"/>
            <family val="2"/>
          </rPr>
          <t xml:space="preserve">Da inserire </t>
        </r>
        <r>
          <rPr>
            <b/>
            <sz val="8"/>
            <rFont val="Tahoma"/>
            <family val="2"/>
          </rPr>
          <t>sempre !</t>
        </r>
        <r>
          <rPr>
            <sz val="8"/>
            <rFont val="Tahoma"/>
            <family val="2"/>
          </rPr>
          <t xml:space="preserve"> In quanto valutabile anche in presenza di un diploma di II grado. L'omissione di tale titolo comporta la valutazione del solo diploma di II grado. Possono presentarsi, però, casi di diplomati senza il possesso della licenza media (privatisti che nell'anno degli esami per conseguire il titolo di II grado hanno compiuto il 23° anno di età).
</t>
        </r>
      </text>
    </comment>
    <comment ref="B13" authorId="1">
      <text>
        <r>
          <rPr>
            <sz val="8"/>
            <rFont val="Tahoma"/>
            <family val="2"/>
          </rPr>
          <t xml:space="preserve">Totale punti Titolo di accesso
</t>
        </r>
      </text>
    </comment>
    <comment ref="T8" authorId="0">
      <text>
        <r>
          <rPr>
            <sz val="8"/>
            <rFont val="Tahoma"/>
            <family val="2"/>
          </rPr>
          <t xml:space="preserve">Se il candidato è in possesso anche del diploma di laurea o di laurea specialistica, </t>
        </r>
        <r>
          <rPr>
            <b/>
            <sz val="8"/>
            <rFont val="Tahoma"/>
            <family val="2"/>
          </rPr>
          <t>si valuta solo il titolo più favorevole.</t>
        </r>
        <r>
          <rPr>
            <sz val="8"/>
            <rFont val="Tahoma"/>
            <family val="2"/>
          </rPr>
          <t xml:space="preserve">
</t>
        </r>
      </text>
    </comment>
    <comment ref="AD17" authorId="2">
      <text>
        <r>
          <rPr>
            <sz val="9"/>
            <rFont val="Tahoma"/>
            <family val="2"/>
          </rPr>
          <t>specificare se: AT - CO - IF - GA - CR - CS - DOC - ITP</t>
        </r>
      </text>
    </comment>
  </commentList>
</comments>
</file>

<file path=xl/comments3.xml><?xml version="1.0" encoding="utf-8"?>
<comments xmlns="http://schemas.openxmlformats.org/spreadsheetml/2006/main">
  <authors>
    <author>CGILSCUOLA</author>
    <author>xy</author>
    <author>Win7</author>
  </authors>
  <commentList>
    <comment ref="B65" authorId="0">
      <text>
        <r>
          <rPr>
            <sz val="8"/>
            <rFont val="Tahoma"/>
            <family val="2"/>
          </rPr>
          <t>Servizio di ruolo e non prestato alle dirette dipendenze dello Stato, delle Regioni, delle Province, dei Comuni e nei patronati scolastici. Dall'anno accademico 2003/04 il servizio prestato nelle Accademie e nei Conservatori è assimilato al servizio prestato in "altre amministrazioni".</t>
        </r>
      </text>
    </comment>
    <comment ref="AB17" authorId="0">
      <text>
        <r>
          <rPr>
            <sz val="8"/>
            <rFont val="Tahoma"/>
            <family val="2"/>
          </rPr>
          <t xml:space="preserve">Inserire </t>
        </r>
        <r>
          <rPr>
            <b/>
            <sz val="8"/>
            <rFont val="Tahoma"/>
            <family val="2"/>
          </rPr>
          <t xml:space="preserve">1 </t>
        </r>
        <r>
          <rPr>
            <sz val="8"/>
            <rFont val="Tahoma"/>
            <family val="2"/>
          </rPr>
          <t xml:space="preserve">per i servizi statali. Inserire </t>
        </r>
        <r>
          <rPr>
            <b/>
            <sz val="8"/>
            <rFont val="Tahoma"/>
            <family val="2"/>
          </rPr>
          <t xml:space="preserve">2 </t>
        </r>
        <r>
          <rPr>
            <sz val="8"/>
            <rFont val="Tahoma"/>
            <family val="2"/>
          </rPr>
          <t xml:space="preserve">per i servizi svolti nelle scuole paritarie.
</t>
        </r>
        <r>
          <rPr>
            <sz val="8"/>
            <rFont val="Tahoma"/>
            <family val="2"/>
          </rPr>
          <t xml:space="preserve">
</t>
        </r>
      </text>
    </comment>
    <comment ref="T8" authorId="0">
      <text>
        <r>
          <rPr>
            <sz val="8"/>
            <rFont val="Tahoma"/>
            <family val="2"/>
          </rPr>
          <t xml:space="preserve">Se il candidato è in possesso anche del diploma di laurea o di laurea specialistica, </t>
        </r>
        <r>
          <rPr>
            <b/>
            <sz val="8"/>
            <rFont val="Tahoma"/>
            <family val="2"/>
          </rPr>
          <t>si valuta solo il titolo più favorevole.</t>
        </r>
        <r>
          <rPr>
            <sz val="8"/>
            <rFont val="Tahoma"/>
            <family val="2"/>
          </rPr>
          <t xml:space="preserve">
</t>
        </r>
      </text>
    </comment>
    <comment ref="T9" authorId="0">
      <text>
        <r>
          <rPr>
            <sz val="8"/>
            <rFont val="Tahoma"/>
            <family val="2"/>
          </rPr>
          <t xml:space="preserve">La valutazione di tale titolo comporta l'esclusione della valutazione della laurea breve.
</t>
        </r>
      </text>
    </comment>
    <comment ref="T10" authorId="0">
      <text>
        <r>
          <rPr>
            <sz val="8"/>
            <rFont val="Tahoma"/>
            <family val="2"/>
          </rPr>
          <t xml:space="preserve">Per posti di ruolo nel profilo professionale di ass. tecnico o nei precedenti analoghi profili del personale ATA.
</t>
        </r>
      </text>
    </comment>
    <comment ref="Y56" authorId="0">
      <text>
        <r>
          <rPr>
            <sz val="8"/>
            <rFont val="Tahoma"/>
            <family val="2"/>
          </rPr>
          <t xml:space="preserve">Inserire data dell'ultimo giorno valutato nel precedente aggiornamento.
</t>
        </r>
      </text>
    </comment>
    <comment ref="AB56" authorId="0">
      <text>
        <r>
          <rPr>
            <sz val="8"/>
            <rFont val="Tahoma"/>
            <family val="2"/>
          </rPr>
          <t>Tipologia del servizio alla data di consegna della domanda di precedente aggiornamento:
1 = servizio scolastico specifico;
2= idem c.s. non specifico;
3 = altri servizi nella P.A.</t>
        </r>
      </text>
    </comment>
    <comment ref="B17" authorId="0">
      <text>
        <r>
          <rPr>
            <b/>
            <sz val="8"/>
            <rFont val="Tahoma"/>
            <family val="2"/>
          </rPr>
          <t xml:space="preserve">Controllo inserimento dati.
- </t>
        </r>
        <r>
          <rPr>
            <sz val="8"/>
            <rFont val="Tahoma"/>
            <family val="2"/>
          </rPr>
          <t xml:space="preserve">se compare </t>
        </r>
        <r>
          <rPr>
            <b/>
            <sz val="8"/>
            <rFont val="Tahoma"/>
            <family val="2"/>
          </rPr>
          <t xml:space="preserve">VERO </t>
        </r>
        <r>
          <rPr>
            <sz val="8"/>
            <rFont val="Tahoma"/>
            <family val="2"/>
          </rPr>
          <t xml:space="preserve">significa che sono stati inseriti tutti i dati correttamente;
- se compare </t>
        </r>
        <r>
          <rPr>
            <b/>
            <sz val="8"/>
            <rFont val="Tahoma"/>
            <family val="2"/>
          </rPr>
          <t xml:space="preserve">FALSO </t>
        </r>
        <r>
          <rPr>
            <sz val="8"/>
            <rFont val="Tahoma"/>
            <family val="2"/>
          </rPr>
          <t xml:space="preserve">singnifica che i dati sono stati inseriti erronemaente o in modo parziale : </t>
        </r>
        <r>
          <rPr>
            <b/>
            <sz val="8"/>
            <rFont val="Tahoma"/>
            <family val="2"/>
          </rPr>
          <t>verificare !.</t>
        </r>
      </text>
    </comment>
    <comment ref="S17" authorId="0">
      <text>
        <r>
          <rPr>
            <b/>
            <sz val="8"/>
            <rFont val="Tahoma"/>
            <family val="2"/>
          </rPr>
          <t xml:space="preserve">Controllo inserimento dati.
- </t>
        </r>
        <r>
          <rPr>
            <sz val="8"/>
            <rFont val="Tahoma"/>
            <family val="2"/>
          </rPr>
          <t xml:space="preserve">se compare </t>
        </r>
        <r>
          <rPr>
            <b/>
            <sz val="8"/>
            <rFont val="Tahoma"/>
            <family val="2"/>
          </rPr>
          <t xml:space="preserve">VERO </t>
        </r>
        <r>
          <rPr>
            <sz val="8"/>
            <rFont val="Tahoma"/>
            <family val="2"/>
          </rPr>
          <t xml:space="preserve">significa che sono stati inseriti tutti i dati correttamente;
- se compare </t>
        </r>
        <r>
          <rPr>
            <b/>
            <sz val="8"/>
            <rFont val="Tahoma"/>
            <family val="2"/>
          </rPr>
          <t xml:space="preserve">FALSO </t>
        </r>
        <r>
          <rPr>
            <sz val="8"/>
            <rFont val="Tahoma"/>
            <family val="2"/>
          </rPr>
          <t xml:space="preserve">singnifica che i dati sono stati inseriti erronemaente o in modo parziale : </t>
        </r>
        <r>
          <rPr>
            <b/>
            <sz val="8"/>
            <rFont val="Tahoma"/>
            <family val="2"/>
          </rPr>
          <t>verificare !.</t>
        </r>
      </text>
    </comment>
    <comment ref="B66" authorId="0">
      <text>
        <r>
          <rPr>
            <b/>
            <sz val="8"/>
            <rFont val="Tahoma"/>
            <family val="2"/>
          </rPr>
          <t xml:space="preserve">Controllo inserimento dati.
- </t>
        </r>
        <r>
          <rPr>
            <sz val="8"/>
            <rFont val="Tahoma"/>
            <family val="2"/>
          </rPr>
          <t xml:space="preserve">se compare </t>
        </r>
        <r>
          <rPr>
            <b/>
            <sz val="8"/>
            <rFont val="Tahoma"/>
            <family val="2"/>
          </rPr>
          <t xml:space="preserve">VERO </t>
        </r>
        <r>
          <rPr>
            <sz val="8"/>
            <rFont val="Tahoma"/>
            <family val="2"/>
          </rPr>
          <t xml:space="preserve">significa che sono stati inseriti tutti i dati correttamente;
- se compare </t>
        </r>
        <r>
          <rPr>
            <b/>
            <sz val="8"/>
            <rFont val="Tahoma"/>
            <family val="2"/>
          </rPr>
          <t xml:space="preserve">FALSO </t>
        </r>
        <r>
          <rPr>
            <sz val="8"/>
            <rFont val="Tahoma"/>
            <family val="2"/>
          </rPr>
          <t xml:space="preserve">singnifica che i dati sono stati inseriti erronemaente o in modo parziale : </t>
        </r>
        <r>
          <rPr>
            <b/>
            <sz val="8"/>
            <rFont val="Tahoma"/>
            <family val="2"/>
          </rPr>
          <t>verificare !.</t>
        </r>
      </text>
    </comment>
    <comment ref="B51" authorId="0">
      <text>
        <r>
          <rPr>
            <sz val="8"/>
            <rFont val="Tahoma"/>
            <family val="2"/>
          </rPr>
          <t xml:space="preserve">Se compare "FALSO", significa che almeno un dato relativo ai servizi è stato inserito in modo errato: </t>
        </r>
        <r>
          <rPr>
            <b/>
            <sz val="8"/>
            <rFont val="Tahoma"/>
            <family val="2"/>
          </rPr>
          <t>controllare !</t>
        </r>
        <r>
          <rPr>
            <sz val="8"/>
            <rFont val="Tahoma"/>
            <family val="2"/>
          </rPr>
          <t xml:space="preserve">
</t>
        </r>
      </text>
    </comment>
    <comment ref="S46" authorId="0">
      <text>
        <r>
          <rPr>
            <sz val="8"/>
            <rFont val="Tahoma"/>
            <family val="2"/>
          </rPr>
          <t xml:space="preserve">Se compare "FALSO", significa che almeno un dato relativo ai servizi è stato inserito in modo errato: </t>
        </r>
        <r>
          <rPr>
            <b/>
            <sz val="8"/>
            <rFont val="Tahoma"/>
            <family val="2"/>
          </rPr>
          <t>controllare !</t>
        </r>
        <r>
          <rPr>
            <sz val="8"/>
            <rFont val="Tahoma"/>
            <family val="2"/>
          </rPr>
          <t xml:space="preserve">
</t>
        </r>
      </text>
    </comment>
    <comment ref="B95" authorId="0">
      <text>
        <r>
          <rPr>
            <sz val="8"/>
            <rFont val="Tahoma"/>
            <family val="2"/>
          </rPr>
          <t xml:space="preserve">Se compare "FALSO", significa che almeno un dato relativo ai servizi è stato inserito in modo errato: </t>
        </r>
        <r>
          <rPr>
            <b/>
            <sz val="8"/>
            <rFont val="Tahoma"/>
            <family val="2"/>
          </rPr>
          <t>controllare !</t>
        </r>
        <r>
          <rPr>
            <sz val="8"/>
            <rFont val="Tahoma"/>
            <family val="2"/>
          </rPr>
          <t xml:space="preserve">
</t>
        </r>
      </text>
    </comment>
    <comment ref="S52" authorId="0">
      <text>
        <r>
          <rPr>
            <sz val="8"/>
            <rFont val="Tahoma"/>
            <family val="2"/>
          </rPr>
          <t xml:space="preserve">In base alla normativa sulla valutazione dei servizi, questi sono computati a prescindere dall'a.s. in cui sono effettuati. Quindi il calcolo è complessivo. Da ciò discende la necessità di valutare il resto (+ / -) verificatosi nel precedente aggiornamento. Molti CSA, però, non effettuano tale controllo, determinando così una non corretta valutazione.
</t>
        </r>
      </text>
    </comment>
    <comment ref="AH59" authorId="0">
      <text>
        <r>
          <rPr>
            <sz val="8"/>
            <rFont val="Tahoma"/>
            <family val="2"/>
          </rPr>
          <t xml:space="preserve">Inserire 1 se il CSA effettau tale controllo; 0 in caso negativo.
</t>
        </r>
      </text>
    </comment>
    <comment ref="AE7" authorId="1">
      <text>
        <r>
          <rPr>
            <sz val="8"/>
            <rFont val="Tahoma"/>
            <family val="2"/>
          </rPr>
          <t xml:space="preserve">Inserire:
</t>
        </r>
        <r>
          <rPr>
            <b/>
            <sz val="8"/>
            <rFont val="Tahoma"/>
            <family val="2"/>
          </rPr>
          <t xml:space="preserve">1 </t>
        </r>
        <r>
          <rPr>
            <sz val="8"/>
            <rFont val="Tahoma"/>
            <family val="2"/>
          </rPr>
          <t xml:space="preserve">se il titolo è posseduto;
</t>
        </r>
        <r>
          <rPr>
            <b/>
            <sz val="8"/>
            <rFont val="Tahoma"/>
            <family val="2"/>
          </rPr>
          <t>0</t>
        </r>
        <r>
          <rPr>
            <sz val="8"/>
            <rFont val="Tahoma"/>
            <family val="2"/>
          </rPr>
          <t xml:space="preserve"> in assenza di titolo.</t>
        </r>
        <r>
          <rPr>
            <sz val="8"/>
            <rFont val="Tahoma"/>
            <family val="2"/>
          </rPr>
          <t xml:space="preserve">
</t>
        </r>
      </text>
    </comment>
    <comment ref="M7" authorId="1">
      <text>
        <r>
          <rPr>
            <sz val="8"/>
            <rFont val="Tahoma"/>
            <family val="2"/>
          </rPr>
          <t>Se compare "</t>
        </r>
        <r>
          <rPr>
            <b/>
            <sz val="8"/>
            <rFont val="Tahoma"/>
            <family val="2"/>
          </rPr>
          <t>Err.!</t>
        </r>
        <r>
          <rPr>
            <sz val="8"/>
            <rFont val="Tahoma"/>
            <family val="2"/>
          </rPr>
          <t>" significa che sono stati inseriti dati non compatibili.</t>
        </r>
        <r>
          <rPr>
            <sz val="8"/>
            <rFont val="Tahoma"/>
            <family val="2"/>
          </rPr>
          <t xml:space="preserve">
</t>
        </r>
      </text>
    </comment>
    <comment ref="AA17" authorId="0">
      <text>
        <r>
          <rPr>
            <sz val="8"/>
            <rFont val="Tahoma"/>
            <family val="2"/>
          </rPr>
          <t xml:space="preserve">Inserire l'orario settimanale svolto. I servizi svolti con orario inferiore alle 36 ore settimanali comportano la riduzione proporzionale del punteggio, </t>
        </r>
        <r>
          <rPr>
            <b/>
            <sz val="8"/>
            <rFont val="Tahoma"/>
            <family val="2"/>
          </rPr>
          <t xml:space="preserve">fino all'a.s. 2003/04 compreso. </t>
        </r>
        <r>
          <rPr>
            <sz val="8"/>
            <rFont val="Tahoma"/>
            <family val="2"/>
          </rPr>
          <t xml:space="preserve">Dal 2004/05 anche i servizi a part-time sono calcolati a punteggio pieno, indipendentemente dalla tipologia della qualifica del servizio svolto.
</t>
        </r>
        <r>
          <rPr>
            <b/>
            <sz val="8"/>
            <rFont val="Tahoma"/>
            <family val="2"/>
          </rPr>
          <t>N.B.</t>
        </r>
        <r>
          <rPr>
            <sz val="8"/>
            <rFont val="Tahoma"/>
            <family val="2"/>
          </rPr>
          <t xml:space="preserve"> Per i servizi relativi alle qualifiche di docenti, gli orari a part-time (fino al 31/8/2004) devono essere comunque rapportati a 36 h, </t>
        </r>
        <r>
          <rPr>
            <b/>
            <sz val="8"/>
            <rFont val="Tahoma"/>
            <family val="2"/>
          </rPr>
          <t>si può utilizzare l'apposito sottostante riquadro di calcolo.</t>
        </r>
      </text>
    </comment>
    <comment ref="J17" authorId="0">
      <text>
        <r>
          <rPr>
            <sz val="8"/>
            <rFont val="Tahoma"/>
            <family val="2"/>
          </rPr>
          <t xml:space="preserve">Inserire l'orario settimanale svolto. I servizi svolti con orario inferiore alle 36 ore settimanali comportano la riduzione proporzionale del punteggio, </t>
        </r>
        <r>
          <rPr>
            <b/>
            <sz val="8"/>
            <rFont val="Tahoma"/>
            <family val="2"/>
          </rPr>
          <t xml:space="preserve">fino all'a.s. 2003/04 compreso. </t>
        </r>
        <r>
          <rPr>
            <sz val="8"/>
            <rFont val="Tahoma"/>
            <family val="2"/>
          </rPr>
          <t xml:space="preserve">Dal </t>
        </r>
        <r>
          <rPr>
            <b/>
            <sz val="8"/>
            <rFont val="Tahoma"/>
            <family val="2"/>
          </rPr>
          <t>2004/05</t>
        </r>
        <r>
          <rPr>
            <sz val="8"/>
            <rFont val="Tahoma"/>
            <family val="2"/>
          </rPr>
          <t xml:space="preserve"> anche i servizi a part-time sono calcolati a punteggio pieno. </t>
        </r>
        <r>
          <rPr>
            <b/>
            <sz val="8"/>
            <rFont val="Tahoma"/>
            <family val="2"/>
          </rPr>
          <t>Pertanto, a decorrere da tale a.s. é superfluo immettere il dato relativo all'orario settimanale.</t>
        </r>
      </text>
    </comment>
    <comment ref="B16" authorId="0">
      <text>
        <r>
          <rPr>
            <sz val="8"/>
            <rFont val="Tahoma"/>
            <family val="2"/>
          </rPr>
          <t>Servizio prestato nelle qualifiche di  assistente tecnico (o corrispondenti), nelle istituzioni scolastiche statali (anche se, fino al 31/12/1999, alle dipendenze di EE.LL.) e/o nelle scuole paritarie o legalmente riconosciute.
Dall'anno accademico 2003/04 il servizio prestato nelle Accademie e nei Conservatori è assimilato al servizio prestato in "altre amministrazioni" (da inserire nel quadro 3).</t>
        </r>
      </text>
    </comment>
    <comment ref="AH45" authorId="1">
      <text>
        <r>
          <rPr>
            <sz val="8"/>
            <rFont val="Tahoma"/>
            <family val="2"/>
          </rPr>
          <t xml:space="preserve">valore arrotondato al secondo decimale.
</t>
        </r>
      </text>
    </comment>
    <comment ref="P50" authorId="1">
      <text>
        <r>
          <rPr>
            <sz val="8"/>
            <rFont val="Tahoma"/>
            <family val="2"/>
          </rPr>
          <t xml:space="preserve">Valore arrotondato al secondo decimale.
</t>
        </r>
      </text>
    </comment>
    <comment ref="P94" authorId="1">
      <text>
        <r>
          <rPr>
            <sz val="8"/>
            <rFont val="Tahoma"/>
            <family val="2"/>
          </rPr>
          <t>Valore arrotondato al secondo decimale.</t>
        </r>
      </text>
    </comment>
    <comment ref="AG55" authorId="1">
      <text>
        <r>
          <rPr>
            <sz val="8"/>
            <rFont val="Tahoma"/>
            <family val="2"/>
          </rPr>
          <t xml:space="preserve">Mesi totali del servizio precedentemente valutato
</t>
        </r>
      </text>
    </comment>
    <comment ref="AI55" authorId="1">
      <text>
        <r>
          <rPr>
            <sz val="8"/>
            <rFont val="Tahoma"/>
            <family val="2"/>
          </rPr>
          <t xml:space="preserve">Giorni residuali del servizio precedentemente valutato
</t>
        </r>
      </text>
    </comment>
    <comment ref="AD56" authorId="0">
      <text>
        <r>
          <rPr>
            <sz val="8"/>
            <rFont val="Tahoma"/>
            <family val="2"/>
          </rPr>
          <t xml:space="preserve">Tipologia del servizio al momento della presentazione della domanda, inserire:
</t>
        </r>
        <r>
          <rPr>
            <b/>
            <sz val="8"/>
            <rFont val="Tahoma"/>
            <family val="2"/>
          </rPr>
          <t>1</t>
        </r>
        <r>
          <rPr>
            <sz val="8"/>
            <rFont val="Tahoma"/>
            <family val="2"/>
          </rPr>
          <t xml:space="preserve">, se trattasi di servizio prestato nelle scuole statali o in altri servizi presso P.A.;
</t>
        </r>
        <r>
          <rPr>
            <b/>
            <sz val="8"/>
            <rFont val="Tahoma"/>
            <family val="2"/>
          </rPr>
          <t>2</t>
        </r>
        <r>
          <rPr>
            <sz val="8"/>
            <rFont val="Tahoma"/>
            <family val="2"/>
          </rPr>
          <t xml:space="preserve">, se trattasi di servizio prestato nelle scuole paritarie.
</t>
        </r>
      </text>
    </comment>
    <comment ref="S57" authorId="0">
      <text>
        <r>
          <rPr>
            <sz val="8"/>
            <rFont val="Tahoma"/>
            <family val="2"/>
          </rPr>
          <t>Se compare FALSO, significa che non sono stati inseriti tutti i dati o che sono stati inseriti dati non congrui.</t>
        </r>
        <r>
          <rPr>
            <b/>
            <sz val="8"/>
            <rFont val="Tahoma"/>
            <family val="2"/>
          </rPr>
          <t xml:space="preserve"> 
Controllare !</t>
        </r>
        <r>
          <rPr>
            <sz val="8"/>
            <rFont val="Tahoma"/>
            <family val="2"/>
          </rPr>
          <t xml:space="preserve">
</t>
        </r>
      </text>
    </comment>
    <comment ref="K17" authorId="0">
      <text>
        <r>
          <rPr>
            <sz val="8"/>
            <rFont val="Tahoma"/>
            <family val="2"/>
          </rPr>
          <t xml:space="preserve">Inserire </t>
        </r>
        <r>
          <rPr>
            <b/>
            <sz val="8"/>
            <rFont val="Tahoma"/>
            <family val="2"/>
          </rPr>
          <t xml:space="preserve">1 </t>
        </r>
        <r>
          <rPr>
            <sz val="8"/>
            <rFont val="Tahoma"/>
            <family val="2"/>
          </rPr>
          <t xml:space="preserve">per i servizi statali e per i servizi prestati alle dipendenze degli EE.LL. presso scuole statali e in qualifiche corrispondenti a quelle ATA statali (fino al 31/12/1999). Inserire </t>
        </r>
        <r>
          <rPr>
            <b/>
            <sz val="8"/>
            <rFont val="Tahoma"/>
            <family val="2"/>
          </rPr>
          <t xml:space="preserve">2 </t>
        </r>
        <r>
          <rPr>
            <sz val="8"/>
            <rFont val="Tahoma"/>
            <family val="2"/>
          </rPr>
          <t xml:space="preserve">per i servizi svolti nelle scuole paritarie.
</t>
        </r>
        <r>
          <rPr>
            <sz val="8"/>
            <rFont val="Tahoma"/>
            <family val="2"/>
          </rPr>
          <t xml:space="preserve">
</t>
        </r>
      </text>
    </comment>
    <comment ref="S16" authorId="0">
      <text>
        <r>
          <rPr>
            <sz val="8"/>
            <rFont val="Tahoma"/>
            <family val="2"/>
          </rPr>
          <t>Altro servizio di ruolo e non prestato nelle istituzioni scolastiche statali e/o paritarie, per qualsiasi tipologia di posto, compreso il servizio di insegnamento nei corsi CRACIS e compresi i servizi alle dipendenze di EE.LL. se prestati (fino al 31/12/99) nelle scuole statali e in qualifiche corrispondenti alle qualifiche ATA statali. Escluso il servizio specifico di cui al quadro SERVIZI 1.
Dall'anno accademico 2003/04 il servizio prestato nelle Accademie e nei Conservatori è assimilato al servizio prestato in "altre amministrazioni" (da inserire nel quadro SERVIZI 3).</t>
        </r>
      </text>
    </comment>
    <comment ref="AA54" authorId="0">
      <text>
        <r>
          <rPr>
            <sz val="8"/>
            <rFont val="Tahoma"/>
            <family val="2"/>
          </rPr>
          <t xml:space="preserve">Inserire data di scadenza della domanda di aggiornamento,  dell'a.s. precedente all'attuale (che può variare da regione a regione).
</t>
        </r>
      </text>
    </comment>
    <comment ref="AD17" authorId="2">
      <text>
        <r>
          <rPr>
            <sz val="9"/>
            <rFont val="Tahoma"/>
            <family val="2"/>
          </rPr>
          <t>specificare se: AA - CO - IF - GA - CR - CS - DOC - ITP</t>
        </r>
      </text>
    </comment>
  </commentList>
</comments>
</file>

<file path=xl/sharedStrings.xml><?xml version="1.0" encoding="utf-8"?>
<sst xmlns="http://schemas.openxmlformats.org/spreadsheetml/2006/main" count="1275" uniqueCount="224">
  <si>
    <t>punti</t>
  </si>
  <si>
    <t>dal</t>
  </si>
  <si>
    <t>al</t>
  </si>
  <si>
    <t>mm</t>
  </si>
  <si>
    <t>gg</t>
  </si>
  <si>
    <t>TITOLI  DI CULTURA</t>
  </si>
  <si>
    <t>Tipologia</t>
  </si>
  <si>
    <t>Totale titoli culturali</t>
  </si>
  <si>
    <t xml:space="preserve">Totale titoli di servizio </t>
  </si>
  <si>
    <t xml:space="preserve">voto / giudizio </t>
  </si>
  <si>
    <t>su</t>
  </si>
  <si>
    <t>Tipologia titoli posseduti  (1= SI; 0= NO)</t>
  </si>
  <si>
    <t>-</t>
  </si>
  <si>
    <t>1° Totale per titolo di accesso</t>
  </si>
  <si>
    <t>2° Totale per titoli di cultura aggiuntivi</t>
  </si>
  <si>
    <t>GG</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</si>
  <si>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</si>
  <si>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</si>
  <si>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</si>
  <si>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</si>
  <si>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</si>
  <si>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</si>
  <si>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</si>
  <si>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</si>
  <si>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</si>
  <si>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</si>
  <si>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</si>
  <si>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</si>
  <si>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</si>
  <si>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</si>
  <si>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</si>
  <si>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</si>
  <si>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</si>
  <si>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</si>
  <si>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</si>
  <si>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</si>
  <si>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</si>
  <si>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</si>
  <si>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03/04</t>
  </si>
  <si>
    <t>04/05</t>
  </si>
  <si>
    <t>02/03</t>
  </si>
  <si>
    <t>Diploma di laurea o laurea specialistica</t>
  </si>
  <si>
    <t xml:space="preserve">Attestato di addestramento professionale </t>
  </si>
  <si>
    <t>Idoneità in concorso  pubblico per esami</t>
  </si>
  <si>
    <t>2° tit.</t>
  </si>
  <si>
    <t>IN ALTRE PP.AA.  (pp. 0,05 x mese)</t>
  </si>
  <si>
    <t>orario</t>
  </si>
  <si>
    <t>St./Par.</t>
  </si>
  <si>
    <t>Tot.gg</t>
  </si>
  <si>
    <t>Tot. gg</t>
  </si>
  <si>
    <t>05/06</t>
  </si>
  <si>
    <t>MM</t>
  </si>
  <si>
    <t>pp.</t>
  </si>
  <si>
    <t>su 36</t>
  </si>
  <si>
    <t>SUDDIVISIONE PER PUNTEGGIO DA ASSEGNARE</t>
  </si>
  <si>
    <t>Totale</t>
  </si>
  <si>
    <t>da</t>
  </si>
  <si>
    <t>punteggio pieno anche per P.T.</t>
  </si>
  <si>
    <t>%</t>
  </si>
  <si>
    <t>CALCOLO PUNTEGGIO SERVIZI 3 - Punteggio max.  mese = 0,05</t>
  </si>
  <si>
    <t>CALCOLO PUNTEGGIO SERVIZI 2 - Punteggio max.  mese = 0,10</t>
  </si>
  <si>
    <t>CALCOLO PUNTEGGIO SERVIZI 1 - Punteggio max.  mese = 0,50</t>
  </si>
  <si>
    <t>Segue titoli di servizio</t>
  </si>
  <si>
    <t>Totale titoli culturali 1(per l'accesso)</t>
  </si>
  <si>
    <t>Titoli di servizio 1 (specifici)</t>
  </si>
  <si>
    <t>Titoli di servizio 2 (non specifici)</t>
  </si>
  <si>
    <t>Titoli di servizio 3 (altri)</t>
  </si>
  <si>
    <t>Totale titoli culturali 2 (aggiuntivi)</t>
  </si>
  <si>
    <t>DI</t>
  </si>
  <si>
    <t>1</t>
  </si>
  <si>
    <t>2</t>
  </si>
  <si>
    <t>3</t>
  </si>
  <si>
    <t>4</t>
  </si>
  <si>
    <t>5</t>
  </si>
  <si>
    <t>6</t>
  </si>
  <si>
    <t>7</t>
  </si>
  <si>
    <t>ORARI</t>
  </si>
  <si>
    <t>SERVIZIO UTILE PER ACCESSO</t>
  </si>
  <si>
    <t xml:space="preserve">SI </t>
  </si>
  <si>
    <t>Servizio prestato nella qualifica specifica</t>
  </si>
  <si>
    <t>AGGIORNAMENTO</t>
  </si>
  <si>
    <t>NUOVO INSERIMENTO</t>
  </si>
  <si>
    <t>Servizio prestato nella qualifica ATA specifica</t>
  </si>
  <si>
    <t>Servizio prestato nelle qualifiche ATA superiori</t>
  </si>
  <si>
    <t>sufficiente</t>
  </si>
  <si>
    <t>buono</t>
  </si>
  <si>
    <t>distinto</t>
  </si>
  <si>
    <t>ottimo</t>
  </si>
  <si>
    <t>errore !</t>
  </si>
  <si>
    <t>?</t>
  </si>
  <si>
    <t>Codice</t>
  </si>
  <si>
    <t>CALCOLO PUNTEGGIO SERVIZI 2 - Punteggio max.  mese = 0,15</t>
  </si>
  <si>
    <t>PUNTI</t>
  </si>
  <si>
    <t>a ore su 36</t>
  </si>
  <si>
    <t>per cui l'orario è sempre virtualmente di 36 ore</t>
  </si>
  <si>
    <t>Totali</t>
  </si>
  <si>
    <t>Totali mm interi</t>
  </si>
  <si>
    <t xml:space="preserve">Resto </t>
  </si>
  <si>
    <t>Resto da utilizzare</t>
  </si>
  <si>
    <t>VALORE</t>
  </si>
  <si>
    <t>Media ponderata</t>
  </si>
  <si>
    <t>Totale mesi a punti</t>
  </si>
  <si>
    <t>=</t>
  </si>
  <si>
    <t>Punteggio assegnato</t>
  </si>
  <si>
    <t>Punteggio medio</t>
  </si>
  <si>
    <t>TOT. mesi</t>
  </si>
  <si>
    <t>TOT. punti</t>
  </si>
  <si>
    <t>TOTALE PUNTI</t>
  </si>
  <si>
    <t>RIEPILOGO per servizi a pp. 0,05 (valore max)</t>
  </si>
  <si>
    <t>RIEPILOGO per servizi a pp. 0,10 (valore max)</t>
  </si>
  <si>
    <t>TOT.</t>
  </si>
  <si>
    <t>RIEPILOGO per servizi a pp. 0,50 (valore max)</t>
  </si>
  <si>
    <t>Attribuito</t>
  </si>
  <si>
    <t>VERIFICA PER LA SOLA DOMANDA DI AGGIORNAMENTO</t>
  </si>
  <si>
    <t>Controlo del resto alla data del precedente aggiornamento</t>
  </si>
  <si>
    <t xml:space="preserve">TOTALE SERVIZI 1 </t>
  </si>
  <si>
    <t xml:space="preserve">TOTALE SERVIZI 2 </t>
  </si>
  <si>
    <t>VERIFICA PER LA SOLA DOMANDA DI INCLUSIONE</t>
  </si>
  <si>
    <t xml:space="preserve">TOTALE SERVIZI  3  </t>
  </si>
  <si>
    <t xml:space="preserve">effettuato nell'a.s. </t>
  </si>
  <si>
    <t>Mesi attribuiti</t>
  </si>
  <si>
    <r>
      <t xml:space="preserve">Resto </t>
    </r>
    <r>
      <rPr>
        <b/>
        <sz val="8"/>
        <rFont val="Arial"/>
        <family val="2"/>
      </rPr>
      <t>(+ / - )</t>
    </r>
    <r>
      <rPr>
        <sz val="8"/>
        <rFont val="Arial"/>
        <family val="2"/>
      </rPr>
      <t xml:space="preserve"> alla data del</t>
    </r>
  </si>
  <si>
    <t xml:space="preserve">effettuato entro la data del </t>
  </si>
  <si>
    <t>alla data del</t>
  </si>
  <si>
    <t>(scadenza domanda)</t>
  </si>
  <si>
    <t>Resto (+ / -) prec. aggiorn.</t>
  </si>
  <si>
    <t>Resto  attuale</t>
  </si>
  <si>
    <t>St./Parit.</t>
  </si>
  <si>
    <t>TOT.MM</t>
  </si>
  <si>
    <t>PER</t>
  </si>
  <si>
    <t>RIEPILOGO per servizi a pp. 0,15 (valore max)</t>
  </si>
  <si>
    <t>Tipolog.</t>
  </si>
  <si>
    <t>Contr.</t>
  </si>
  <si>
    <t>Ok!</t>
  </si>
  <si>
    <t xml:space="preserve">SERVIZI 3  altri servizi non scolastici </t>
  </si>
  <si>
    <t>Controllo</t>
  </si>
  <si>
    <t xml:space="preserve">NO </t>
  </si>
  <si>
    <t>NO</t>
  </si>
  <si>
    <t xml:space="preserve">TOTALE </t>
  </si>
  <si>
    <t>DIRITTO ALL'ACCESSO alla graduatoria</t>
  </si>
  <si>
    <t xml:space="preserve">Caselle </t>
  </si>
  <si>
    <t>verdi</t>
  </si>
  <si>
    <t>inserimento dati</t>
  </si>
  <si>
    <t>gialle</t>
  </si>
  <si>
    <t>Diploma sc. Media</t>
  </si>
  <si>
    <t>Voto</t>
  </si>
  <si>
    <t>Risultato</t>
  </si>
  <si>
    <t>Arroton.</t>
  </si>
  <si>
    <t xml:space="preserve">Orario svolto ore </t>
  </si>
  <si>
    <t>Orario P-T (su 36h) =</t>
  </si>
  <si>
    <t>Servizio prestato in qualifiche ATA superiori</t>
  </si>
  <si>
    <r>
      <t>Calcolo</t>
    </r>
    <r>
      <rPr>
        <sz val="7"/>
        <rFont val="Arial"/>
        <family val="2"/>
      </rPr>
      <t xml:space="preserve"> orario P-T rapportato a 36h per orari sett.li in qualifiche docenti</t>
    </r>
  </si>
  <si>
    <t>2006/2007</t>
  </si>
  <si>
    <t>J</t>
  </si>
  <si>
    <t>K</t>
  </si>
  <si>
    <t>Orario</t>
  </si>
  <si>
    <t>Tipo</t>
  </si>
  <si>
    <t>AA</t>
  </si>
  <si>
    <t>AB</t>
  </si>
  <si>
    <t>VALIDITA' SERVIZI TIPO 2 x 24 mm.</t>
  </si>
  <si>
    <r>
      <t>TITOLI DI SERVIZIO (</t>
    </r>
    <r>
      <rPr>
        <b/>
        <sz val="7"/>
        <rFont val="Arial"/>
        <family val="2"/>
      </rPr>
      <t>dal 1//9/04 il part-time non riduce il punteggio assegnabile)</t>
    </r>
  </si>
  <si>
    <t>risultato e/o controllo dati</t>
  </si>
  <si>
    <t>Err!</t>
  </si>
  <si>
    <t>TITOLI 1:  PER L'ACCESSO</t>
  </si>
  <si>
    <t>TITOLI 2 :  AGGIUNTIVI</t>
  </si>
  <si>
    <t>(arrotondato a mesi interi)</t>
  </si>
  <si>
    <t>L'USP EFFETTA LA VALUTAZIONE DEL RESTO ? (1= SI;  0 = NO)</t>
  </si>
  <si>
    <r>
      <t xml:space="preserve">SCOLASTICI  </t>
    </r>
    <r>
      <rPr>
        <b/>
        <sz val="7"/>
        <rFont val="Arial"/>
        <family val="2"/>
      </rPr>
      <t>NON  SPECIFICI</t>
    </r>
    <r>
      <rPr>
        <sz val="7"/>
        <rFont val="Arial"/>
        <family val="2"/>
      </rPr>
      <t xml:space="preserve"> (pp. 0,10 x mese se St., per 1/2 se Paritaria)</t>
    </r>
  </si>
  <si>
    <t>??</t>
  </si>
  <si>
    <t>Q</t>
  </si>
  <si>
    <t>L</t>
  </si>
  <si>
    <t>M</t>
  </si>
  <si>
    <t>VOTO</t>
  </si>
  <si>
    <t>GIUD.</t>
  </si>
  <si>
    <t>Errore !</t>
  </si>
  <si>
    <t>1) Diploma di qualifica</t>
  </si>
  <si>
    <t>2) Diploma di maturità</t>
  </si>
  <si>
    <t>SI</t>
  </si>
  <si>
    <t>INSERIRE CODICE 1 o 2</t>
  </si>
  <si>
    <t>Diploma universitario o  laurea triennale</t>
  </si>
  <si>
    <t>inutile</t>
  </si>
  <si>
    <t>VALUTAZIONE TITOLI DI ACCESSO</t>
  </si>
  <si>
    <t>Qualifica professionale (legge 845/78)</t>
  </si>
  <si>
    <t>RIEPILOGO Assistente Amministrativo</t>
  </si>
  <si>
    <t>SERVIZI 1 scuole STATALI / PARITARIE (1= Statale 2= Parit.)</t>
  </si>
  <si>
    <t>CALCOLO PUNTEGGIO PER INSERIMENTO GRADUATORIE DI 3^ FASCIA - GRADUATORIA ASSISTENTE AMMINISTRATIVO</t>
  </si>
  <si>
    <t>SERVIZI 2 scuole STATALI / PARITARIE (1= Statale 2= Parit.)</t>
  </si>
  <si>
    <t>CALCOLO PUNTEGGIO PER INSERIMENTO GRADUATORIE DI 3^ FASCIA - GRADUATORIA ASSISTENTE TECNICO</t>
  </si>
  <si>
    <t>RIEPILOGO ASSISTENTE TECNICO</t>
  </si>
  <si>
    <r>
      <t xml:space="preserve"> </t>
    </r>
    <r>
      <rPr>
        <b/>
        <sz val="7"/>
        <rFont val="Arial"/>
        <family val="2"/>
      </rPr>
      <t>ASSIST. AMMINISTRATIVO</t>
    </r>
    <r>
      <rPr>
        <sz val="7"/>
        <rFont val="Arial"/>
        <family val="2"/>
      </rPr>
      <t xml:space="preserve"> (pp. 0,50 x mese se St. , per 1/2 se Paritaria)</t>
    </r>
  </si>
  <si>
    <r>
      <rPr>
        <b/>
        <sz val="7"/>
        <rFont val="Arial"/>
        <family val="2"/>
      </rPr>
      <t>ASSISTENTE TECNICO</t>
    </r>
    <r>
      <rPr>
        <sz val="7"/>
        <rFont val="Arial"/>
        <family val="2"/>
      </rPr>
      <t xml:space="preserve"> (pp. 0,50 x mese se St. , per 1/2 se Paritaria)</t>
    </r>
  </si>
  <si>
    <t>NON valutato</t>
  </si>
  <si>
    <t>Qual.</t>
  </si>
  <si>
    <t>AA = Assistente Amministrativo</t>
  </si>
  <si>
    <t>AT = Assistente Tecnico</t>
  </si>
  <si>
    <t>CO = Cuoco</t>
  </si>
  <si>
    <t>IF = Infermiere</t>
  </si>
  <si>
    <t>GA = Guardarobiere</t>
  </si>
  <si>
    <t>CR = Addetto alle aziende agrarie</t>
  </si>
  <si>
    <t>CS = Collaboratore Scolastico</t>
  </si>
  <si>
    <t>Legenda Personale A.T.A.:</t>
  </si>
  <si>
    <t>Legenda Personale Docente.:</t>
  </si>
  <si>
    <t>DOC = Docente</t>
  </si>
  <si>
    <t>ITP = Insegnante Tecnico Pratico</t>
  </si>
  <si>
    <t>nella tabella</t>
  </si>
  <si>
    <t>SERVIZI 2 scuole STATALI / PARITARIE:</t>
  </si>
  <si>
    <t>campo Qual. (Qualifica) specificare se:</t>
  </si>
  <si>
    <t>AT - CO - IF - GA - CR - CS - DOC - ITP</t>
  </si>
  <si>
    <t>SERVIZI 2 scuole STATALI / PARITARIE</t>
  </si>
  <si>
    <r>
      <t xml:space="preserve">Da riportare nelle caselle della col. </t>
    </r>
    <r>
      <rPr>
        <b/>
        <sz val="7"/>
        <rFont val="Arial"/>
        <family val="2"/>
      </rPr>
      <t>"orario"</t>
    </r>
    <r>
      <rPr>
        <sz val="7"/>
        <rFont val="Arial"/>
        <family val="2"/>
      </rPr>
      <t xml:space="preserve"> con servizi svolti prima del 31/8/04</t>
    </r>
  </si>
  <si>
    <t>formato data: 01/01/2001</t>
  </si>
  <si>
    <t>AA - CO - IF - GA - CR - CS - DOC - ITP</t>
  </si>
  <si>
    <t>per ovviare immettere prima i servizi pubblici, segnare il punteggio, cancellare e poi immettere il servizio</t>
  </si>
  <si>
    <r>
      <t>Nelle tabelle Servizi 1 e Servizi 2 (scuola) in caso di immissione servizi sia pubblici che privati il punteggio risultante è</t>
    </r>
    <r>
      <rPr>
        <b/>
        <sz val="10"/>
        <rFont val="Arial Narrow"/>
        <family val="2"/>
      </rPr>
      <t xml:space="preserve"> ERRATO</t>
    </r>
  </si>
  <si>
    <t>privato,  indi sommare i due risultati. (TOT. Punti)</t>
  </si>
  <si>
    <t>Per i profili CO - IF - GA - CR il calcolo punteggio del titolo di studio và fatto a mano</t>
  </si>
  <si>
    <r>
      <rPr>
        <sz val="17"/>
        <rFont val="Arial"/>
        <family val="2"/>
      </rPr>
      <t>Istruzioni per l’uso del foglio di calcolo per il punteggio 3a Fascia 2011</t>
    </r>
    <r>
      <rPr>
        <sz val="10"/>
        <rFont val="Arial"/>
        <family val="0"/>
      </rPr>
      <t xml:space="preserve">
</t>
    </r>
    <r>
      <rPr>
        <b/>
        <sz val="12"/>
        <rFont val="Arial"/>
        <family val="2"/>
      </rPr>
      <t xml:space="preserve">(allegare SEMPRE le fotocopie dei titoli/servizi dichiarati)  </t>
    </r>
    <r>
      <rPr>
        <sz val="12"/>
        <rFont val="Arial"/>
        <family val="2"/>
      </rPr>
      <t xml:space="preserve">                                                                                                                                                       
• vanno riempite esclusivamente le celle colorate di verde 
• vanno utilizzati distinti fogli di calcolo per ogni profilo per cui si chiede l'inserimento in graduatoria (foglio AA per assistente amministrativo - AT per assistente tecnico - etc.)
• nel riquadro "servizi 1" vanno indicati soltanto i servizi prestati presso le scuole statali o “non statali” (paritarie, parificate, legalmente riconosciute etc.) [ricordiamo che i servizi prestati nelle scuole “non statali” sono valutati al 50%], con contratto di lavoro a tempo determinato/indeterminato nello specifico profilo 
• nel riquadro "servizi 2" vanno indicati soltanto i servizi prestati presso le scuole statali o “non statali” (paritarie, parificate, legalmente riconosciute etc.) [ricordiamo che i servizi prestati nelle scuole “non statali” sono valutati al 50%], con contratto di lavoro a tempo determinato/indeterminato in profili diversi da quello richiesto (ad esempio chi chiede l'inserimento nella graduatoria di assistente amministrativo in questo riquadro indicherà il servizio come insegnate/educatore/collaboratore scolastico, ecc) 
• nel riquadro "servizi 3" vanno indicati soltanto i servizi prestati con contratto di lavoro a tempo determinato/ indeterminato presso gli EE.LL e le Amministrazioni Statali diverse dalla scuola. In questo riquadro vanno indicati anche i servizi militare non coperti da contratto di lavoro presso la scuola. 
• nei riquadri 1,2, 3, non vanno inseriti i periodi di servizi prestati come co.co.co, prestatore d'opera, esperto, ecc in quanto non sono valutabili. 
• le date, relative ai servizi (dal...... al ......) devono essere inserite così: 20/05/2010. Inoltre le date coincidenti con l'ultimo del mese vanno inserite come da calendario (28, 29, 30 o 31). 
• i periodi dei servizi vanno divisi per anno scolastico (scuola) anno solare (altri servizi P.A.)</t>
    </r>
  </si>
  <si>
    <t>Con i profili CO - IF per il calcolo dei periodi di servizio utilizzare il foglio AT</t>
  </si>
  <si>
    <t>Con i profili GA - CR per il calcolo dei periodi di servizio utilizzare il foglio CS</t>
  </si>
  <si>
    <t>Per lo stesso periodo/arco temporale è possibile VALUTARE un  SOLO SERVIZIO</t>
  </si>
  <si>
    <t xml:space="preserve">il foglio di calcolo NON effettua questo controllo, quindi occorre fare attenzione </t>
  </si>
  <si>
    <t>ai periodi di servizio dichiarati (in modo da NON sovrapporre i giorni)</t>
  </si>
  <si>
    <t xml:space="preserve"> (ad esempio, se si hanno 2 part-time SOVRAPPOSTI  e’ possibile valutarne UNO SOLO)</t>
  </si>
  <si>
    <t>Il foglio calcola il servizio basandosi su 30 giorni / mese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</si>
</sst>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m/yy"/>
    <numFmt numFmtId="171" formatCode="0.0000"/>
    <numFmt numFmtId="172" formatCode="0.000"/>
    <numFmt numFmtId="173" formatCode="mmm\-yyyy"/>
    <numFmt numFmtId="174" formatCode="#\ ?/2"/>
    <numFmt numFmtId="175" formatCode="#\ ???/???"/>
    <numFmt numFmtId="176" formatCode="0.00000"/>
    <numFmt numFmtId="177" formatCode="0.00_ ;\-0.00\ "/>
    <numFmt numFmtId="178" formatCode="0_ ;\-0\ "/>
    <numFmt numFmtId="179" formatCode="0.0"/>
    <numFmt numFmtId="180" formatCode="&quot;Sì&quot;;&quot;Sì&quot;;&quot;No&quot;"/>
    <numFmt numFmtId="181" formatCode="&quot;Vero&quot;;&quot;Vero&quot;;&quot;Falso&quot;"/>
    <numFmt numFmtId="182" formatCode="&quot;Attivo&quot;;&quot;Attivo&quot;;&quot;Inattivo&quot;"/>
    <numFmt numFmtId="183" formatCode="[$€-2]\ #.##000_);[Red]\([$€-2]\ #.##000\)"/>
  </numFmts>
  <fonts count="70">
    <font>
      <sz val="10"/>
      <name val="Arial"/>
      <family val="0"/>
    </font>
    <font>
      <sz val="7"/>
      <name val="Arial"/>
      <family val="2"/>
    </font>
    <font>
      <sz val="8"/>
      <name val="Arial"/>
      <family val="2"/>
    </font>
    <font>
      <b/>
      <sz val="10"/>
      <name val="Arial"/>
      <family val="2"/>
    </font>
    <font>
      <b/>
      <sz val="8"/>
      <name val="Arial"/>
      <family val="2"/>
    </font>
    <font>
      <u val="single"/>
      <sz val="10"/>
      <color indexed="12"/>
      <name val="Arial"/>
      <family val="2"/>
    </font>
    <font>
      <u val="single"/>
      <sz val="10"/>
      <color indexed="36"/>
      <name val="Arial"/>
      <family val="2"/>
    </font>
    <font>
      <b/>
      <sz val="7"/>
      <name val="Arial"/>
      <family val="2"/>
    </font>
    <font>
      <sz val="8"/>
      <name val="Tahoma"/>
      <family val="2"/>
    </font>
    <font>
      <i/>
      <sz val="8"/>
      <name val="Arial"/>
      <family val="2"/>
    </font>
    <font>
      <b/>
      <i/>
      <sz val="8"/>
      <name val="Arial"/>
      <family val="2"/>
    </font>
    <font>
      <b/>
      <sz val="8"/>
      <name val="Tahoma"/>
      <family val="2"/>
    </font>
    <font>
      <sz val="6"/>
      <name val="Arial"/>
      <family val="2"/>
    </font>
    <font>
      <sz val="12"/>
      <name val="Arial"/>
      <family val="2"/>
    </font>
    <font>
      <b/>
      <sz val="12"/>
      <name val="Arial"/>
      <family val="2"/>
    </font>
    <font>
      <sz val="17"/>
      <name val="Arial"/>
      <family val="2"/>
    </font>
    <font>
      <sz val="9"/>
      <name val="Tahoma"/>
      <family val="2"/>
    </font>
    <font>
      <sz val="10"/>
      <name val="Arial Narrow"/>
      <family val="2"/>
    </font>
    <font>
      <b/>
      <sz val="10"/>
      <name val="Arial Narrow"/>
      <family val="2"/>
    </font>
    <font>
      <sz val="16"/>
      <name val="Arial Narrow"/>
      <family val="2"/>
    </font>
    <font>
      <sz val="14"/>
      <name val="Arial"/>
      <family val="2"/>
    </font>
    <font>
      <sz val="1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9"/>
      <name val="Arial"/>
      <family val="2"/>
    </font>
    <font>
      <sz val="10"/>
      <color indexed="9"/>
      <name val="Arial"/>
      <family val="2"/>
    </font>
    <font>
      <sz val="8"/>
      <color indexed="9"/>
      <name val="Arial"/>
      <family val="2"/>
    </font>
    <font>
      <sz val="7"/>
      <color indexed="22"/>
      <name val="Arial"/>
      <family val="2"/>
    </font>
    <font>
      <sz val="7"/>
      <color indexed="9"/>
      <name val="Arial"/>
      <family val="2"/>
    </font>
    <font>
      <b/>
      <sz val="10"/>
      <color indexed="9"/>
      <name val="Arial"/>
      <family val="2"/>
    </font>
    <font>
      <b/>
      <sz val="7"/>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sz val="10"/>
      <color theme="0"/>
      <name val="Arial"/>
      <family val="2"/>
    </font>
    <font>
      <sz val="8"/>
      <color theme="0"/>
      <name val="Arial"/>
      <family val="2"/>
    </font>
    <font>
      <sz val="7"/>
      <color rgb="FFC0C0C0"/>
      <name val="Arial"/>
      <family val="2"/>
    </font>
    <font>
      <sz val="7"/>
      <color theme="0"/>
      <name val="Arial"/>
      <family val="2"/>
    </font>
    <font>
      <b/>
      <sz val="10"/>
      <color theme="0"/>
      <name val="Arial"/>
      <family val="2"/>
    </font>
    <font>
      <b/>
      <sz val="7"/>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C0C0C0"/>
        <bgColor indexed="64"/>
      </patternFill>
    </fill>
    <fill>
      <patternFill patternType="solid">
        <fgColor theme="1"/>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double"/>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color indexed="63"/>
      </top>
      <bottom style="thin"/>
    </border>
    <border>
      <left style="double"/>
      <right style="thin"/>
      <top style="double"/>
      <bottom style="double"/>
    </border>
    <border>
      <left style="thin"/>
      <right style="double"/>
      <top style="double"/>
      <bottom style="double"/>
    </border>
    <border>
      <left>
        <color indexed="63"/>
      </left>
      <right style="thin"/>
      <top style="double"/>
      <bottom style="double"/>
    </border>
    <border>
      <left style="thin"/>
      <right style="thin"/>
      <top style="double"/>
      <bottom style="double"/>
    </border>
    <border>
      <left style="double"/>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style="thin"/>
      <top style="thin"/>
      <bottom style="double"/>
    </border>
    <border>
      <left style="medium"/>
      <right style="thin"/>
      <top style="medium"/>
      <bottom style="thin"/>
    </border>
    <border>
      <left style="thin"/>
      <right>
        <color indexed="63"/>
      </right>
      <top style="medium"/>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mediu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color indexed="63"/>
      </left>
      <right style="double"/>
      <top style="thin"/>
      <bottom style="thin"/>
    </border>
    <border>
      <left style="thin"/>
      <right style="double"/>
      <top style="thin"/>
      <bottom>
        <color indexed="63"/>
      </bottom>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73">
    <xf numFmtId="0" fontId="0" fillId="0" borderId="0" xfId="0" applyAlignment="1">
      <alignment/>
    </xf>
    <xf numFmtId="0" fontId="1" fillId="0" borderId="0" xfId="0" applyFont="1" applyAlignment="1">
      <alignment/>
    </xf>
    <xf numFmtId="0" fontId="0" fillId="0" borderId="10" xfId="0" applyBorder="1" applyAlignment="1">
      <alignment horizontal="center"/>
    </xf>
    <xf numFmtId="0" fontId="0" fillId="0" borderId="0" xfId="0" applyBorder="1" applyAlignment="1">
      <alignment/>
    </xf>
    <xf numFmtId="0" fontId="2" fillId="0" borderId="11" xfId="0" applyFont="1" applyBorder="1" applyAlignment="1">
      <alignment/>
    </xf>
    <xf numFmtId="0" fontId="2" fillId="0" borderId="10" xfId="0" applyFont="1" applyBorder="1" applyAlignment="1">
      <alignment horizontal="center"/>
    </xf>
    <xf numFmtId="0" fontId="1" fillId="0" borderId="0" xfId="0" applyFont="1" applyBorder="1" applyAlignment="1">
      <alignment/>
    </xf>
    <xf numFmtId="0" fontId="0" fillId="0" borderId="0" xfId="0" applyBorder="1" applyAlignment="1">
      <alignment horizontal="center"/>
    </xf>
    <xf numFmtId="0" fontId="2" fillId="0" borderId="0" xfId="0" applyFont="1" applyAlignment="1">
      <alignment horizontal="center"/>
    </xf>
    <xf numFmtId="2" fontId="4" fillId="0" borderId="0" xfId="0" applyNumberFormat="1" applyFont="1" applyBorder="1" applyAlignment="1">
      <alignment horizontal="center"/>
    </xf>
    <xf numFmtId="0" fontId="4" fillId="0" borderId="0" xfId="0" applyFont="1" applyBorder="1" applyAlignment="1">
      <alignment horizontal="right"/>
    </xf>
    <xf numFmtId="0" fontId="2" fillId="0" borderId="0" xfId="0" applyFont="1" applyAlignment="1">
      <alignment/>
    </xf>
    <xf numFmtId="14" fontId="1" fillId="0" borderId="0" xfId="0" applyNumberFormat="1"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2" fontId="4" fillId="0" borderId="10" xfId="0" applyNumberFormat="1" applyFont="1" applyBorder="1" applyAlignment="1">
      <alignment horizontal="right"/>
    </xf>
    <xf numFmtId="0" fontId="2" fillId="0" borderId="13" xfId="0" applyFont="1" applyBorder="1" applyAlignment="1">
      <alignment horizontal="center"/>
    </xf>
    <xf numFmtId="0" fontId="0" fillId="0" borderId="0" xfId="0" applyBorder="1" applyAlignment="1">
      <alignment/>
    </xf>
    <xf numFmtId="0" fontId="1" fillId="0" borderId="10" xfId="0" applyFont="1" applyBorder="1" applyAlignment="1">
      <alignment horizontal="center"/>
    </xf>
    <xf numFmtId="2" fontId="2" fillId="0" borderId="0" xfId="0" applyNumberFormat="1" applyFont="1" applyBorder="1" applyAlignment="1">
      <alignment horizontal="right"/>
    </xf>
    <xf numFmtId="49" fontId="1" fillId="0" borderId="0" xfId="0" applyNumberFormat="1" applyFont="1" applyAlignment="1">
      <alignment horizontal="center"/>
    </xf>
    <xf numFmtId="0" fontId="0" fillId="0" borderId="0" xfId="0" applyAlignment="1">
      <alignment horizontal="center"/>
    </xf>
    <xf numFmtId="0" fontId="1" fillId="0" borderId="0" xfId="0" applyFont="1" applyBorder="1" applyAlignment="1">
      <alignment horizontal="center"/>
    </xf>
    <xf numFmtId="0" fontId="4" fillId="0" borderId="0" xfId="0" applyFont="1" applyBorder="1" applyAlignment="1">
      <alignment horizontal="center"/>
    </xf>
    <xf numFmtId="0" fontId="1" fillId="0" borderId="14" xfId="0" applyFont="1" applyBorder="1" applyAlignment="1">
      <alignment horizontal="center"/>
    </xf>
    <xf numFmtId="2" fontId="2" fillId="0" borderId="0" xfId="0" applyNumberFormat="1" applyFont="1" applyBorder="1" applyAlignment="1">
      <alignment/>
    </xf>
    <xf numFmtId="0" fontId="2" fillId="0" borderId="15" xfId="0" applyFont="1" applyBorder="1" applyAlignment="1">
      <alignment horizontal="center"/>
    </xf>
    <xf numFmtId="2" fontId="7" fillId="0" borderId="0" xfId="0" applyNumberFormat="1" applyFont="1" applyBorder="1" applyAlignment="1">
      <alignment horizontal="center"/>
    </xf>
    <xf numFmtId="0" fontId="2" fillId="0" borderId="10" xfId="0" applyFont="1" applyBorder="1" applyAlignment="1">
      <alignment/>
    </xf>
    <xf numFmtId="2" fontId="2" fillId="0" borderId="0" xfId="0" applyNumberFormat="1" applyFont="1" applyAlignment="1">
      <alignment/>
    </xf>
    <xf numFmtId="14" fontId="1" fillId="0" borderId="16" xfId="0" applyNumberFormat="1" applyFont="1" applyBorder="1" applyAlignment="1">
      <alignment/>
    </xf>
    <xf numFmtId="14" fontId="1" fillId="0" borderId="17" xfId="0" applyNumberFormat="1" applyFont="1" applyBorder="1" applyAlignment="1">
      <alignment/>
    </xf>
    <xf numFmtId="14" fontId="1" fillId="0" borderId="18" xfId="0" applyNumberFormat="1" applyFont="1" applyBorder="1" applyAlignment="1">
      <alignment/>
    </xf>
    <xf numFmtId="49" fontId="2" fillId="0" borderId="16" xfId="0" applyNumberFormat="1" applyFont="1" applyBorder="1" applyAlignment="1">
      <alignment/>
    </xf>
    <xf numFmtId="49" fontId="2" fillId="0" borderId="17" xfId="0" applyNumberFormat="1" applyFont="1" applyBorder="1" applyAlignment="1">
      <alignment/>
    </xf>
    <xf numFmtId="49" fontId="2" fillId="0" borderId="18" xfId="0" applyNumberFormat="1"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1" fontId="2" fillId="0" borderId="0" xfId="0" applyNumberFormat="1" applyFont="1" applyAlignment="1">
      <alignment/>
    </xf>
    <xf numFmtId="0" fontId="2" fillId="0" borderId="23" xfId="0" applyFont="1" applyBorder="1" applyAlignment="1">
      <alignment horizontal="center"/>
    </xf>
    <xf numFmtId="0" fontId="2" fillId="0" borderId="14" xfId="0" applyFont="1" applyBorder="1" applyAlignment="1">
      <alignment horizontal="center"/>
    </xf>
    <xf numFmtId="49" fontId="0" fillId="0" borderId="10" xfId="0" applyNumberFormat="1" applyBorder="1" applyAlignment="1">
      <alignment horizontal="center"/>
    </xf>
    <xf numFmtId="1" fontId="1" fillId="0" borderId="0" xfId="0" applyNumberFormat="1" applyFont="1" applyFill="1" applyBorder="1" applyAlignment="1">
      <alignment/>
    </xf>
    <xf numFmtId="1" fontId="1" fillId="0" borderId="0" xfId="0" applyNumberFormat="1" applyFont="1" applyAlignment="1">
      <alignment/>
    </xf>
    <xf numFmtId="0" fontId="2" fillId="0" borderId="10" xfId="0" applyFont="1" applyBorder="1" applyAlignment="1">
      <alignment horizontal="right"/>
    </xf>
    <xf numFmtId="49" fontId="0" fillId="0" borderId="0" xfId="0" applyNumberFormat="1" applyBorder="1" applyAlignment="1">
      <alignment horizontal="center"/>
    </xf>
    <xf numFmtId="49" fontId="2" fillId="0" borderId="0" xfId="0" applyNumberFormat="1" applyFont="1" applyAlignment="1">
      <alignment/>
    </xf>
    <xf numFmtId="49" fontId="1" fillId="0" borderId="10" xfId="0" applyNumberFormat="1" applyFont="1" applyBorder="1" applyAlignment="1">
      <alignment horizontal="center"/>
    </xf>
    <xf numFmtId="0" fontId="2" fillId="0" borderId="23" xfId="0" applyFont="1" applyBorder="1" applyAlignment="1">
      <alignment/>
    </xf>
    <xf numFmtId="0" fontId="2" fillId="0" borderId="14" xfId="0" applyFont="1" applyBorder="1" applyAlignment="1">
      <alignment/>
    </xf>
    <xf numFmtId="2" fontId="2" fillId="0" borderId="14" xfId="0" applyNumberFormat="1" applyFont="1" applyBorder="1" applyAlignment="1">
      <alignment horizontal="center"/>
    </xf>
    <xf numFmtId="0" fontId="0" fillId="0" borderId="0" xfId="0" applyFont="1" applyAlignment="1">
      <alignment/>
    </xf>
    <xf numFmtId="14" fontId="1" fillId="0" borderId="0" xfId="0" applyNumberFormat="1" applyFont="1" applyBorder="1" applyAlignment="1">
      <alignment/>
    </xf>
    <xf numFmtId="49" fontId="2" fillId="0" borderId="0" xfId="0" applyNumberFormat="1" applyFont="1" applyBorder="1" applyAlignment="1">
      <alignment/>
    </xf>
    <xf numFmtId="0" fontId="2" fillId="0" borderId="14" xfId="0" applyFont="1" applyBorder="1" applyAlignment="1">
      <alignment/>
    </xf>
    <xf numFmtId="49" fontId="2" fillId="0" borderId="13" xfId="0" applyNumberFormat="1" applyFont="1" applyBorder="1" applyAlignment="1">
      <alignment/>
    </xf>
    <xf numFmtId="49" fontId="2" fillId="0" borderId="15" xfId="0" applyNumberFormat="1" applyFont="1" applyBorder="1" applyAlignment="1">
      <alignment/>
    </xf>
    <xf numFmtId="0" fontId="1" fillId="0" borderId="23" xfId="0" applyFont="1" applyBorder="1" applyAlignment="1">
      <alignment horizontal="center"/>
    </xf>
    <xf numFmtId="0" fontId="7" fillId="0" borderId="10" xfId="0" applyFont="1" applyBorder="1" applyAlignment="1">
      <alignment horizontal="right"/>
    </xf>
    <xf numFmtId="0" fontId="1" fillId="0" borderId="0" xfId="0" applyFont="1" applyBorder="1" applyAlignment="1">
      <alignment horizontal="right"/>
    </xf>
    <xf numFmtId="0" fontId="4" fillId="0" borderId="0" xfId="0" applyFont="1" applyFill="1" applyBorder="1" applyAlignment="1">
      <alignment horizontal="right"/>
    </xf>
    <xf numFmtId="0" fontId="1" fillId="0" borderId="10" xfId="0" applyFont="1" applyFill="1" applyBorder="1" applyAlignment="1">
      <alignment horizontal="center"/>
    </xf>
    <xf numFmtId="0" fontId="4" fillId="0" borderId="0" xfId="0" applyFont="1" applyBorder="1" applyAlignment="1">
      <alignment/>
    </xf>
    <xf numFmtId="2" fontId="4" fillId="0" borderId="0" xfId="0" applyNumberFormat="1" applyFont="1" applyBorder="1" applyAlignment="1">
      <alignment horizontal="right"/>
    </xf>
    <xf numFmtId="171" fontId="4" fillId="0" borderId="0" xfId="0" applyNumberFormat="1" applyFont="1" applyBorder="1" applyAlignment="1">
      <alignment horizontal="center"/>
    </xf>
    <xf numFmtId="171" fontId="1" fillId="0" borderId="0" xfId="0" applyNumberFormat="1" applyFont="1" applyAlignment="1">
      <alignment/>
    </xf>
    <xf numFmtId="0" fontId="1" fillId="0" borderId="0" xfId="0" applyFont="1" applyFill="1" applyAlignment="1">
      <alignment/>
    </xf>
    <xf numFmtId="0" fontId="0" fillId="0" borderId="0" xfId="0" applyFill="1" applyAlignment="1">
      <alignment/>
    </xf>
    <xf numFmtId="2" fontId="2" fillId="0" borderId="0" xfId="0" applyNumberFormat="1" applyFont="1" applyBorder="1" applyAlignment="1">
      <alignment horizontal="center"/>
    </xf>
    <xf numFmtId="0" fontId="2" fillId="0" borderId="24" xfId="0" applyFont="1" applyBorder="1" applyAlignment="1">
      <alignment horizontal="center"/>
    </xf>
    <xf numFmtId="2"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Alignment="1" applyProtection="1">
      <alignment/>
      <protection/>
    </xf>
    <xf numFmtId="0" fontId="0" fillId="0" borderId="0" xfId="0" applyAlignment="1" applyProtection="1">
      <alignment/>
      <protection/>
    </xf>
    <xf numFmtId="49" fontId="1" fillId="0" borderId="0" xfId="0" applyNumberFormat="1" applyFont="1" applyAlignment="1" applyProtection="1">
      <alignment horizontal="center"/>
      <protection/>
    </xf>
    <xf numFmtId="0" fontId="2" fillId="0" borderId="0" xfId="0" applyFont="1" applyBorder="1" applyAlignment="1" applyProtection="1">
      <alignment horizontal="center"/>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7" xfId="0" applyFont="1" applyBorder="1" applyAlignment="1" applyProtection="1">
      <alignment horizontal="center"/>
      <protection/>
    </xf>
    <xf numFmtId="0" fontId="7" fillId="0" borderId="10" xfId="0" applyFont="1" applyBorder="1" applyAlignment="1" applyProtection="1">
      <alignment horizontal="right"/>
      <protection/>
    </xf>
    <xf numFmtId="0" fontId="1" fillId="0" borderId="0" xfId="0" applyFont="1" applyBorder="1" applyAlignment="1" applyProtection="1">
      <alignment horizontal="right"/>
      <protection/>
    </xf>
    <xf numFmtId="14" fontId="1" fillId="0" borderId="0" xfId="0" applyNumberFormat="1" applyFont="1" applyBorder="1" applyAlignment="1" applyProtection="1">
      <alignment horizontal="center"/>
      <protection/>
    </xf>
    <xf numFmtId="2" fontId="7" fillId="0" borderId="0" xfId="0" applyNumberFormat="1" applyFont="1" applyBorder="1" applyAlignment="1" applyProtection="1">
      <alignment horizontal="center"/>
      <protection/>
    </xf>
    <xf numFmtId="171" fontId="4" fillId="0" borderId="0" xfId="0" applyNumberFormat="1" applyFont="1" applyBorder="1" applyAlignment="1" applyProtection="1">
      <alignment horizontal="center"/>
      <protection/>
    </xf>
    <xf numFmtId="0" fontId="1" fillId="33" borderId="10" xfId="0" applyFont="1" applyFill="1" applyBorder="1" applyAlignment="1" applyProtection="1">
      <alignment horizontal="center"/>
      <protection locked="0"/>
    </xf>
    <xf numFmtId="49" fontId="2" fillId="0" borderId="0" xfId="0" applyNumberFormat="1" applyFont="1" applyBorder="1" applyAlignment="1">
      <alignment horizontal="center"/>
    </xf>
    <xf numFmtId="0" fontId="2" fillId="0" borderId="0" xfId="0" applyFont="1" applyBorder="1" applyAlignment="1">
      <alignment/>
    </xf>
    <xf numFmtId="2" fontId="2" fillId="0" borderId="10" xfId="0" applyNumberFormat="1" applyFont="1" applyBorder="1" applyAlignment="1">
      <alignment/>
    </xf>
    <xf numFmtId="0" fontId="1" fillId="0" borderId="14" xfId="0" applyFont="1" applyFill="1" applyBorder="1" applyAlignment="1">
      <alignment horizontal="center"/>
    </xf>
    <xf numFmtId="0" fontId="4" fillId="0" borderId="10" xfId="0" applyFont="1" applyFill="1" applyBorder="1" applyAlignment="1">
      <alignment horizontal="center"/>
    </xf>
    <xf numFmtId="0" fontId="4" fillId="0" borderId="23" xfId="0" applyFont="1" applyFill="1" applyBorder="1" applyAlignment="1">
      <alignment horizontal="center"/>
    </xf>
    <xf numFmtId="0" fontId="4" fillId="0" borderId="25" xfId="0" applyFont="1" applyBorder="1" applyAlignment="1">
      <alignment horizontal="center"/>
    </xf>
    <xf numFmtId="0" fontId="2" fillId="0" borderId="25" xfId="0" applyFont="1" applyBorder="1" applyAlignment="1">
      <alignment horizontal="center"/>
    </xf>
    <xf numFmtId="0" fontId="2" fillId="0" borderId="25" xfId="0" applyFont="1" applyBorder="1" applyAlignment="1">
      <alignment/>
    </xf>
    <xf numFmtId="2" fontId="2" fillId="0" borderId="16" xfId="0" applyNumberFormat="1" applyFont="1" applyBorder="1" applyAlignment="1">
      <alignment/>
    </xf>
    <xf numFmtId="0" fontId="2" fillId="0" borderId="20" xfId="0" applyFont="1" applyBorder="1" applyAlignment="1">
      <alignment/>
    </xf>
    <xf numFmtId="2" fontId="1" fillId="0" borderId="13" xfId="0" applyNumberFormat="1" applyFont="1" applyBorder="1" applyAlignment="1">
      <alignment horizontal="center"/>
    </xf>
    <xf numFmtId="2" fontId="1" fillId="0" borderId="22" xfId="0" applyNumberFormat="1" applyFont="1" applyBorder="1" applyAlignment="1">
      <alignment horizontal="center"/>
    </xf>
    <xf numFmtId="2" fontId="1" fillId="0" borderId="15" xfId="0" applyNumberFormat="1" applyFont="1" applyBorder="1" applyAlignment="1">
      <alignment horizontal="center"/>
    </xf>
    <xf numFmtId="0" fontId="2" fillId="0" borderId="12" xfId="0" applyFont="1" applyBorder="1" applyAlignment="1">
      <alignment/>
    </xf>
    <xf numFmtId="0" fontId="4" fillId="0" borderId="10" xfId="0" applyFont="1" applyBorder="1" applyAlignment="1">
      <alignment/>
    </xf>
    <xf numFmtId="2" fontId="2" fillId="0" borderId="18" xfId="0" applyNumberFormat="1" applyFont="1" applyBorder="1" applyAlignment="1">
      <alignment/>
    </xf>
    <xf numFmtId="0" fontId="4" fillId="0" borderId="18" xfId="0" applyFont="1" applyBorder="1" applyAlignment="1">
      <alignment/>
    </xf>
    <xf numFmtId="0" fontId="4" fillId="0" borderId="16" xfId="0" applyFont="1" applyBorder="1" applyAlignment="1">
      <alignment/>
    </xf>
    <xf numFmtId="49" fontId="2" fillId="0" borderId="10" xfId="0" applyNumberFormat="1" applyFont="1" applyBorder="1" applyAlignment="1">
      <alignment horizontal="center"/>
    </xf>
    <xf numFmtId="0" fontId="1" fillId="0" borderId="18" xfId="0" applyFont="1" applyBorder="1" applyAlignment="1" applyProtection="1">
      <alignment/>
      <protection/>
    </xf>
    <xf numFmtId="0" fontId="2" fillId="33" borderId="10" xfId="0" applyFont="1" applyFill="1" applyBorder="1" applyAlignment="1" applyProtection="1">
      <alignment horizontal="center"/>
      <protection locked="0"/>
    </xf>
    <xf numFmtId="1" fontId="1" fillId="0" borderId="10" xfId="0" applyNumberFormat="1" applyFont="1" applyBorder="1" applyAlignment="1">
      <alignment horizontal="center"/>
    </xf>
    <xf numFmtId="2" fontId="2" fillId="0" borderId="10" xfId="0" applyNumberFormat="1" applyFont="1" applyBorder="1" applyAlignment="1">
      <alignment horizontal="center"/>
    </xf>
    <xf numFmtId="0" fontId="0" fillId="0" borderId="12" xfId="0" applyBorder="1" applyAlignment="1">
      <alignment/>
    </xf>
    <xf numFmtId="0" fontId="4" fillId="0" borderId="23" xfId="0" applyFont="1" applyBorder="1" applyAlignment="1">
      <alignment horizontal="center"/>
    </xf>
    <xf numFmtId="2" fontId="4" fillId="0" borderId="16" xfId="0" applyNumberFormat="1" applyFont="1" applyBorder="1" applyAlignment="1">
      <alignment horizontal="right"/>
    </xf>
    <xf numFmtId="0" fontId="2" fillId="0" borderId="26" xfId="0" applyFont="1" applyBorder="1" applyAlignment="1">
      <alignment horizontal="center"/>
    </xf>
    <xf numFmtId="0" fontId="4" fillId="0" borderId="10" xfId="0" applyFont="1" applyBorder="1" applyAlignment="1">
      <alignment/>
    </xf>
    <xf numFmtId="0" fontId="4" fillId="0" borderId="23" xfId="0" applyFont="1" applyBorder="1" applyAlignment="1">
      <alignment/>
    </xf>
    <xf numFmtId="0" fontId="2" fillId="0" borderId="0" xfId="0" applyFont="1" applyBorder="1" applyAlignment="1">
      <alignment horizontal="right"/>
    </xf>
    <xf numFmtId="2" fontId="2" fillId="0" borderId="0" xfId="0" applyNumberFormat="1" applyFont="1" applyBorder="1" applyAlignment="1">
      <alignment/>
    </xf>
    <xf numFmtId="0" fontId="4" fillId="0" borderId="0" xfId="0" applyFont="1" applyBorder="1" applyAlignment="1">
      <alignment/>
    </xf>
    <xf numFmtId="0" fontId="2" fillId="0" borderId="0" xfId="0" applyFont="1" applyBorder="1" applyAlignment="1">
      <alignment/>
    </xf>
    <xf numFmtId="49" fontId="2" fillId="0" borderId="0" xfId="0"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center"/>
    </xf>
    <xf numFmtId="14" fontId="4" fillId="0" borderId="0" xfId="0" applyNumberFormat="1" applyFont="1" applyBorder="1" applyAlignment="1">
      <alignment horizontal="center"/>
    </xf>
    <xf numFmtId="1" fontId="2" fillId="0" borderId="0" xfId="0" applyNumberFormat="1" applyFont="1" applyBorder="1" applyAlignment="1">
      <alignment horizontal="center"/>
    </xf>
    <xf numFmtId="0" fontId="4" fillId="0" borderId="14" xfId="0" applyFont="1" applyBorder="1" applyAlignment="1">
      <alignment/>
    </xf>
    <xf numFmtId="1" fontId="4" fillId="0" borderId="0" xfId="0" applyNumberFormat="1" applyFont="1" applyBorder="1" applyAlignment="1">
      <alignment horizontal="center"/>
    </xf>
    <xf numFmtId="0" fontId="2" fillId="34" borderId="14" xfId="0" applyFont="1" applyFill="1" applyBorder="1" applyAlignment="1">
      <alignment/>
    </xf>
    <xf numFmtId="0" fontId="2" fillId="34" borderId="10" xfId="0" applyFont="1" applyFill="1" applyBorder="1" applyAlignment="1">
      <alignment/>
    </xf>
    <xf numFmtId="2" fontId="2" fillId="0" borderId="27" xfId="0" applyNumberFormat="1" applyFont="1" applyBorder="1" applyAlignment="1">
      <alignment horizontal="center"/>
    </xf>
    <xf numFmtId="49" fontId="2" fillId="0" borderId="28" xfId="0" applyNumberFormat="1" applyFont="1" applyBorder="1" applyAlignment="1">
      <alignment horizontal="center"/>
    </xf>
    <xf numFmtId="2" fontId="2" fillId="0" borderId="29" xfId="0" applyNumberFormat="1" applyFont="1" applyBorder="1" applyAlignment="1">
      <alignment horizontal="center"/>
    </xf>
    <xf numFmtId="2" fontId="4" fillId="0" borderId="27" xfId="0" applyNumberFormat="1" applyFont="1" applyBorder="1" applyAlignment="1">
      <alignment horizontal="center"/>
    </xf>
    <xf numFmtId="2" fontId="4" fillId="0" borderId="27" xfId="0" applyNumberFormat="1" applyFont="1" applyBorder="1" applyAlignment="1">
      <alignment horizontal="right"/>
    </xf>
    <xf numFmtId="49" fontId="2" fillId="0" borderId="13" xfId="0" applyNumberFormat="1" applyFont="1" applyBorder="1" applyAlignment="1">
      <alignment horizontal="center"/>
    </xf>
    <xf numFmtId="49" fontId="2" fillId="0" borderId="15" xfId="0" applyNumberFormat="1" applyFont="1" applyBorder="1" applyAlignment="1">
      <alignment horizontal="center"/>
    </xf>
    <xf numFmtId="14" fontId="2" fillId="0" borderId="0" xfId="0" applyNumberFormat="1" applyFont="1" applyBorder="1" applyAlignment="1" applyProtection="1">
      <alignment horizontal="center"/>
      <protection/>
    </xf>
    <xf numFmtId="0" fontId="7" fillId="0" borderId="0" xfId="0" applyFont="1" applyBorder="1" applyAlignment="1" applyProtection="1">
      <alignment horizontal="right"/>
      <protection/>
    </xf>
    <xf numFmtId="0" fontId="7" fillId="0" borderId="0" xfId="0" applyFont="1" applyBorder="1" applyAlignment="1" applyProtection="1">
      <alignment/>
      <protection/>
    </xf>
    <xf numFmtId="0" fontId="7" fillId="0" borderId="16" xfId="0" applyFont="1" applyBorder="1" applyAlignment="1" applyProtection="1">
      <alignment/>
      <protection/>
    </xf>
    <xf numFmtId="0" fontId="1" fillId="0" borderId="0" xfId="0" applyFont="1" applyFill="1" applyBorder="1" applyAlignment="1">
      <alignment horizontal="center"/>
    </xf>
    <xf numFmtId="171" fontId="1" fillId="0" borderId="0" xfId="0" applyNumberFormat="1" applyFont="1" applyBorder="1" applyAlignment="1">
      <alignment horizontal="right"/>
    </xf>
    <xf numFmtId="0" fontId="9" fillId="0" borderId="0" xfId="0" applyFont="1" applyBorder="1" applyAlignment="1">
      <alignment horizontal="right"/>
    </xf>
    <xf numFmtId="49" fontId="2" fillId="0" borderId="0" xfId="0" applyNumberFormat="1" applyFont="1" applyBorder="1" applyAlignment="1">
      <alignment horizontal="right"/>
    </xf>
    <xf numFmtId="2" fontId="10" fillId="0" borderId="0" xfId="0" applyNumberFormat="1" applyFont="1" applyBorder="1" applyAlignment="1">
      <alignment horizontal="right"/>
    </xf>
    <xf numFmtId="0" fontId="10" fillId="0" borderId="0" xfId="0" applyFont="1" applyBorder="1" applyAlignment="1">
      <alignment horizontal="right"/>
    </xf>
    <xf numFmtId="171" fontId="1" fillId="0" borderId="0" xfId="0" applyNumberFormat="1" applyFont="1" applyBorder="1" applyAlignment="1">
      <alignment/>
    </xf>
    <xf numFmtId="2" fontId="4" fillId="0" borderId="0" xfId="0" applyNumberFormat="1" applyFont="1" applyBorder="1" applyAlignment="1">
      <alignment/>
    </xf>
    <xf numFmtId="2" fontId="4" fillId="0" borderId="10" xfId="0" applyNumberFormat="1" applyFont="1" applyBorder="1" applyAlignment="1">
      <alignment/>
    </xf>
    <xf numFmtId="171" fontId="2" fillId="0" borderId="0" xfId="0" applyNumberFormat="1" applyFont="1" applyBorder="1" applyAlignment="1">
      <alignment horizontal="center"/>
    </xf>
    <xf numFmtId="0" fontId="2" fillId="0" borderId="0" xfId="0" applyFont="1" applyAlignment="1" applyProtection="1">
      <alignment/>
      <protection/>
    </xf>
    <xf numFmtId="0" fontId="4" fillId="0" borderId="10" xfId="0" applyFont="1" applyBorder="1" applyAlignment="1" applyProtection="1">
      <alignment/>
      <protection/>
    </xf>
    <xf numFmtId="0" fontId="4" fillId="34" borderId="23" xfId="0" applyFont="1" applyFill="1" applyBorder="1" applyAlignment="1">
      <alignment/>
    </xf>
    <xf numFmtId="14" fontId="2" fillId="0" borderId="20" xfId="0" applyNumberFormat="1" applyFont="1" applyBorder="1" applyAlignment="1">
      <alignment horizontal="center"/>
    </xf>
    <xf numFmtId="14" fontId="4" fillId="0" borderId="20" xfId="0" applyNumberFormat="1" applyFont="1" applyBorder="1" applyAlignment="1">
      <alignment horizontal="center"/>
    </xf>
    <xf numFmtId="1" fontId="2" fillId="0" borderId="20" xfId="0" applyNumberFormat="1" applyFont="1" applyBorder="1" applyAlignment="1">
      <alignment horizontal="center"/>
    </xf>
    <xf numFmtId="0" fontId="1" fillId="0" borderId="18" xfId="0" applyFont="1" applyBorder="1" applyAlignment="1" applyProtection="1">
      <alignment horizontal="center"/>
      <protection/>
    </xf>
    <xf numFmtId="0" fontId="1" fillId="0" borderId="18" xfId="0" applyFont="1" applyBorder="1" applyAlignment="1">
      <alignment horizontal="center"/>
    </xf>
    <xf numFmtId="2" fontId="2" fillId="0" borderId="20" xfId="0" applyNumberFormat="1" applyFont="1" applyBorder="1" applyAlignment="1">
      <alignment/>
    </xf>
    <xf numFmtId="0" fontId="4" fillId="0" borderId="20" xfId="0" applyFont="1" applyBorder="1" applyAlignment="1">
      <alignment/>
    </xf>
    <xf numFmtId="0" fontId="0" fillId="0" borderId="0" xfId="0" applyFont="1" applyBorder="1" applyAlignment="1">
      <alignment/>
    </xf>
    <xf numFmtId="0" fontId="2" fillId="35" borderId="10" xfId="0" applyFont="1" applyFill="1" applyBorder="1" applyAlignment="1">
      <alignment horizontal="right"/>
    </xf>
    <xf numFmtId="0" fontId="4" fillId="35" borderId="23" xfId="0" applyFont="1" applyFill="1" applyBorder="1" applyAlignment="1">
      <alignment/>
    </xf>
    <xf numFmtId="0" fontId="2" fillId="36" borderId="10" xfId="0" applyFont="1" applyFill="1" applyBorder="1" applyAlignment="1">
      <alignment horizontal="right"/>
    </xf>
    <xf numFmtId="0" fontId="4" fillId="36" borderId="23" xfId="0" applyFont="1" applyFill="1" applyBorder="1" applyAlignment="1">
      <alignment/>
    </xf>
    <xf numFmtId="0" fontId="2" fillId="37" borderId="10" xfId="0" applyFont="1" applyFill="1" applyBorder="1" applyAlignment="1">
      <alignment horizontal="right"/>
    </xf>
    <xf numFmtId="0" fontId="4" fillId="37" borderId="23" xfId="0" applyFont="1" applyFill="1" applyBorder="1" applyAlignment="1">
      <alignment/>
    </xf>
    <xf numFmtId="0" fontId="2" fillId="33" borderId="10" xfId="0" applyFont="1" applyFill="1" applyBorder="1" applyAlignment="1">
      <alignment horizontal="right"/>
    </xf>
    <xf numFmtId="0" fontId="4" fillId="33" borderId="23" xfId="0" applyFont="1" applyFill="1" applyBorder="1" applyAlignment="1">
      <alignment/>
    </xf>
    <xf numFmtId="0" fontId="2" fillId="38" borderId="10" xfId="0" applyFont="1" applyFill="1" applyBorder="1" applyAlignment="1">
      <alignment horizontal="right"/>
    </xf>
    <xf numFmtId="0" fontId="4" fillId="38" borderId="23" xfId="0" applyFont="1" applyFill="1" applyBorder="1" applyAlignment="1">
      <alignment/>
    </xf>
    <xf numFmtId="0" fontId="2" fillId="39" borderId="10" xfId="0" applyFont="1" applyFill="1" applyBorder="1" applyAlignment="1">
      <alignment horizontal="right"/>
    </xf>
    <xf numFmtId="0" fontId="4" fillId="39" borderId="23" xfId="0" applyFont="1" applyFill="1" applyBorder="1" applyAlignment="1">
      <alignment/>
    </xf>
    <xf numFmtId="0" fontId="2" fillId="40" borderId="10" xfId="0" applyFont="1" applyFill="1" applyBorder="1" applyAlignment="1">
      <alignment horizontal="right"/>
    </xf>
    <xf numFmtId="0" fontId="4" fillId="40" borderId="27" xfId="0" applyFont="1" applyFill="1" applyBorder="1" applyAlignment="1">
      <alignment horizontal="center"/>
    </xf>
    <xf numFmtId="2" fontId="4" fillId="0" borderId="27" xfId="0" applyNumberFormat="1" applyFont="1" applyFill="1" applyBorder="1" applyAlignment="1">
      <alignment horizontal="center"/>
    </xf>
    <xf numFmtId="0" fontId="2" fillId="41" borderId="10" xfId="0" applyFont="1" applyFill="1" applyBorder="1" applyAlignment="1">
      <alignment horizontal="right"/>
    </xf>
    <xf numFmtId="0" fontId="4" fillId="41" borderId="23" xfId="0" applyFont="1" applyFill="1" applyBorder="1" applyAlignment="1">
      <alignment/>
    </xf>
    <xf numFmtId="176" fontId="2" fillId="0" borderId="0" xfId="0" applyNumberFormat="1" applyFont="1" applyBorder="1" applyAlignment="1">
      <alignment horizontal="center"/>
    </xf>
    <xf numFmtId="0" fontId="2" fillId="34" borderId="13" xfId="0" applyFont="1" applyFill="1" applyBorder="1" applyAlignment="1" applyProtection="1">
      <alignment/>
      <protection/>
    </xf>
    <xf numFmtId="0" fontId="2" fillId="33" borderId="10" xfId="0" applyFont="1" applyFill="1" applyBorder="1" applyAlignment="1" applyProtection="1">
      <alignment/>
      <protection locked="0"/>
    </xf>
    <xf numFmtId="174" fontId="0" fillId="0" borderId="0" xfId="0" applyNumberFormat="1" applyAlignment="1">
      <alignment/>
    </xf>
    <xf numFmtId="0" fontId="7" fillId="33" borderId="10" xfId="0" applyNumberFormat="1" applyFont="1" applyFill="1" applyBorder="1" applyAlignment="1" applyProtection="1">
      <alignment horizontal="center"/>
      <protection locked="0"/>
    </xf>
    <xf numFmtId="14" fontId="2" fillId="0" borderId="24" xfId="0" applyNumberFormat="1" applyFont="1" applyBorder="1" applyAlignment="1" applyProtection="1">
      <alignment horizontal="center"/>
      <protection/>
    </xf>
    <xf numFmtId="0" fontId="7" fillId="38" borderId="10" xfId="0" applyFont="1" applyFill="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0" fontId="0" fillId="0" borderId="15" xfId="0" applyBorder="1" applyAlignment="1">
      <alignment/>
    </xf>
    <xf numFmtId="0" fontId="0" fillId="0" borderId="0" xfId="0" applyFill="1" applyBorder="1" applyAlignment="1">
      <alignment/>
    </xf>
    <xf numFmtId="0" fontId="0" fillId="0" borderId="11" xfId="0" applyBorder="1" applyAlignment="1">
      <alignment/>
    </xf>
    <xf numFmtId="41" fontId="7" fillId="0" borderId="10" xfId="0" applyNumberFormat="1" applyFont="1" applyBorder="1" applyAlignment="1" applyProtection="1">
      <alignment horizontal="right"/>
      <protection/>
    </xf>
    <xf numFmtId="41" fontId="7" fillId="0" borderId="10" xfId="0" applyNumberFormat="1" applyFont="1" applyBorder="1" applyAlignment="1">
      <alignment horizontal="right"/>
    </xf>
    <xf numFmtId="0" fontId="1" fillId="0" borderId="0" xfId="0" applyFont="1" applyAlignment="1">
      <alignment horizontal="center"/>
    </xf>
    <xf numFmtId="0" fontId="1" fillId="0" borderId="0" xfId="0" applyFont="1" applyFill="1" applyAlignment="1">
      <alignment horizontal="center"/>
    </xf>
    <xf numFmtId="0" fontId="2" fillId="0" borderId="12" xfId="0" applyFont="1" applyBorder="1" applyAlignment="1" applyProtection="1">
      <alignment horizontal="center"/>
      <protection/>
    </xf>
    <xf numFmtId="0" fontId="4" fillId="42" borderId="23" xfId="0" applyFont="1" applyFill="1" applyBorder="1" applyAlignment="1">
      <alignment/>
    </xf>
    <xf numFmtId="0" fontId="2" fillId="42" borderId="10" xfId="0" applyFont="1" applyFill="1" applyBorder="1" applyAlignment="1">
      <alignment horizontal="righ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4" fillId="34" borderId="15" xfId="0" applyFont="1" applyFill="1" applyBorder="1" applyAlignment="1">
      <alignment/>
    </xf>
    <xf numFmtId="0" fontId="2" fillId="0" borderId="33" xfId="0" applyFont="1" applyBorder="1" applyAlignment="1">
      <alignment/>
    </xf>
    <xf numFmtId="0" fontId="2" fillId="0" borderId="18"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41" fontId="7" fillId="0" borderId="10" xfId="0" applyNumberFormat="1" applyFont="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lignment/>
    </xf>
    <xf numFmtId="2" fontId="4" fillId="0" borderId="17" xfId="0" applyNumberFormat="1" applyFont="1" applyBorder="1" applyAlignment="1" applyProtection="1">
      <alignment horizontal="center"/>
      <protection/>
    </xf>
    <xf numFmtId="0" fontId="7" fillId="0" borderId="0" xfId="0" applyNumberFormat="1" applyFont="1" applyFill="1" applyBorder="1" applyAlignment="1" applyProtection="1">
      <alignment horizontal="center"/>
      <protection locked="0"/>
    </xf>
    <xf numFmtId="0" fontId="7" fillId="0" borderId="0" xfId="0" applyFont="1" applyFill="1" applyBorder="1" applyAlignment="1">
      <alignment horizontal="center"/>
    </xf>
    <xf numFmtId="0" fontId="4" fillId="0" borderId="15" xfId="0" applyFont="1" applyBorder="1" applyAlignment="1">
      <alignment/>
    </xf>
    <xf numFmtId="0" fontId="4" fillId="0" borderId="33" xfId="0" applyFont="1" applyBorder="1" applyAlignment="1">
      <alignment/>
    </xf>
    <xf numFmtId="0" fontId="4" fillId="0" borderId="18" xfId="0" applyFont="1" applyBorder="1" applyAlignment="1">
      <alignment/>
    </xf>
    <xf numFmtId="2" fontId="2" fillId="0" borderId="0" xfId="0" applyNumberFormat="1" applyFont="1" applyAlignment="1">
      <alignment horizontal="center"/>
    </xf>
    <xf numFmtId="0" fontId="2" fillId="0" borderId="22" xfId="0" applyFont="1" applyBorder="1" applyAlignment="1">
      <alignment/>
    </xf>
    <xf numFmtId="49" fontId="2" fillId="0" borderId="22" xfId="0" applyNumberFormat="1" applyFont="1" applyBorder="1" applyAlignment="1">
      <alignment/>
    </xf>
    <xf numFmtId="0" fontId="0" fillId="0" borderId="22" xfId="0" applyBorder="1" applyAlignment="1">
      <alignment/>
    </xf>
    <xf numFmtId="0" fontId="2" fillId="0" borderId="0" xfId="0" applyFont="1" applyFill="1" applyBorder="1" applyAlignment="1">
      <alignment horizontal="center"/>
    </xf>
    <xf numFmtId="2" fontId="7" fillId="0" borderId="0" xfId="0" applyNumberFormat="1" applyFont="1" applyFill="1" applyBorder="1" applyAlignment="1">
      <alignment horizontal="center"/>
    </xf>
    <xf numFmtId="171" fontId="4"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1" fillId="0" borderId="0" xfId="0" applyFont="1" applyFill="1" applyBorder="1" applyAlignment="1">
      <alignment/>
    </xf>
    <xf numFmtId="0" fontId="2" fillId="0" borderId="0" xfId="0" applyFont="1" applyFill="1" applyAlignment="1">
      <alignment horizontal="center"/>
    </xf>
    <xf numFmtId="2" fontId="4" fillId="0" borderId="12" xfId="0" applyNumberFormat="1" applyFont="1" applyBorder="1" applyAlignment="1">
      <alignment horizontal="center"/>
    </xf>
    <xf numFmtId="0" fontId="4" fillId="0" borderId="0" xfId="0" applyFont="1" applyFill="1" applyBorder="1" applyAlignment="1" applyProtection="1">
      <alignment horizontal="center"/>
      <protection/>
    </xf>
    <xf numFmtId="0" fontId="3" fillId="0" borderId="0" xfId="0" applyFont="1" applyFill="1" applyBorder="1" applyAlignment="1">
      <alignment horizontal="center"/>
    </xf>
    <xf numFmtId="1" fontId="2" fillId="0" borderId="22" xfId="0" applyNumberFormat="1" applyFont="1" applyBorder="1" applyAlignment="1">
      <alignment/>
    </xf>
    <xf numFmtId="49" fontId="2" fillId="0" borderId="11" xfId="0" applyNumberFormat="1" applyFont="1" applyBorder="1" applyAlignment="1">
      <alignment/>
    </xf>
    <xf numFmtId="0" fontId="2" fillId="0" borderId="10" xfId="0" applyFont="1" applyBorder="1" applyAlignment="1" applyProtection="1">
      <alignment horizontal="center"/>
      <protection/>
    </xf>
    <xf numFmtId="0" fontId="4" fillId="0" borderId="10" xfId="0" applyFont="1" applyBorder="1" applyAlignment="1">
      <alignment horizontal="center"/>
    </xf>
    <xf numFmtId="0" fontId="2" fillId="0" borderId="38" xfId="0" applyFont="1" applyBorder="1" applyAlignment="1">
      <alignment/>
    </xf>
    <xf numFmtId="0" fontId="2" fillId="0" borderId="0" xfId="0" applyFont="1" applyFill="1" applyBorder="1" applyAlignment="1">
      <alignment/>
    </xf>
    <xf numFmtId="0" fontId="2" fillId="0" borderId="0" xfId="0" applyFont="1" applyBorder="1" applyAlignment="1" applyProtection="1">
      <alignment/>
      <protection/>
    </xf>
    <xf numFmtId="0" fontId="2" fillId="0" borderId="0" xfId="0" applyFont="1" applyFill="1" applyBorder="1" applyAlignment="1" applyProtection="1">
      <alignment horizontal="left"/>
      <protection/>
    </xf>
    <xf numFmtId="0" fontId="4" fillId="0" borderId="27" xfId="0" applyFont="1" applyBorder="1" applyAlignment="1">
      <alignment horizontal="center"/>
    </xf>
    <xf numFmtId="0" fontId="0" fillId="0" borderId="10" xfId="0" applyBorder="1" applyAlignment="1">
      <alignment/>
    </xf>
    <xf numFmtId="0" fontId="3" fillId="0" borderId="10" xfId="0" applyFont="1" applyBorder="1" applyAlignment="1">
      <alignment/>
    </xf>
    <xf numFmtId="0" fontId="0" fillId="38" borderId="10" xfId="0" applyFill="1" applyBorder="1" applyAlignment="1">
      <alignment/>
    </xf>
    <xf numFmtId="49" fontId="0" fillId="0" borderId="0" xfId="0" applyNumberFormat="1" applyAlignment="1">
      <alignment/>
    </xf>
    <xf numFmtId="0" fontId="7" fillId="43" borderId="10" xfId="0" applyFont="1" applyFill="1" applyBorder="1" applyAlignment="1">
      <alignment horizontal="center"/>
    </xf>
    <xf numFmtId="1" fontId="2" fillId="0" borderId="10" xfId="0" applyNumberFormat="1" applyFont="1" applyBorder="1" applyAlignment="1">
      <alignment horizontal="center"/>
    </xf>
    <xf numFmtId="2" fontId="1" fillId="0" borderId="10" xfId="0" applyNumberFormat="1" applyFont="1" applyBorder="1" applyAlignment="1">
      <alignment horizontal="center"/>
    </xf>
    <xf numFmtId="0" fontId="4" fillId="0" borderId="0" xfId="0" applyFont="1" applyAlignment="1">
      <alignment horizontal="center"/>
    </xf>
    <xf numFmtId="2" fontId="4" fillId="0" borderId="10" xfId="0" applyNumberFormat="1" applyFont="1" applyBorder="1" applyAlignment="1">
      <alignment horizontal="center"/>
    </xf>
    <xf numFmtId="2" fontId="2" fillId="0" borderId="0" xfId="0" applyNumberFormat="1" applyFont="1" applyBorder="1" applyAlignment="1" applyProtection="1">
      <alignment horizontal="center" vertical="center"/>
      <protection/>
    </xf>
    <xf numFmtId="2" fontId="2" fillId="0" borderId="0" xfId="0" applyNumberFormat="1" applyFont="1" applyBorder="1" applyAlignment="1">
      <alignment horizontal="center" vertical="center"/>
    </xf>
    <xf numFmtId="0" fontId="2" fillId="0" borderId="0" xfId="0" applyNumberFormat="1" applyFont="1" applyBorder="1" applyAlignment="1">
      <alignment/>
    </xf>
    <xf numFmtId="0" fontId="2" fillId="0" borderId="12" xfId="0" applyNumberFormat="1" applyFont="1" applyBorder="1" applyAlignment="1">
      <alignment horizontal="right"/>
    </xf>
    <xf numFmtId="49" fontId="2" fillId="0" borderId="12" xfId="0" applyNumberFormat="1" applyFont="1" applyBorder="1" applyAlignment="1">
      <alignment horizontal="right"/>
    </xf>
    <xf numFmtId="2" fontId="1" fillId="0" borderId="10" xfId="0" applyNumberFormat="1" applyFont="1" applyBorder="1" applyAlignment="1">
      <alignment/>
    </xf>
    <xf numFmtId="2" fontId="1" fillId="0" borderId="26" xfId="0" applyNumberFormat="1" applyFont="1" applyBorder="1" applyAlignment="1">
      <alignment horizontal="center"/>
    </xf>
    <xf numFmtId="2" fontId="7" fillId="0" borderId="10" xfId="0" applyNumberFormat="1" applyFont="1" applyBorder="1" applyAlignment="1">
      <alignment horizontal="center"/>
    </xf>
    <xf numFmtId="2" fontId="4" fillId="43" borderId="10" xfId="0" applyNumberFormat="1" applyFont="1" applyFill="1" applyBorder="1" applyAlignment="1">
      <alignment/>
    </xf>
    <xf numFmtId="0" fontId="2" fillId="33" borderId="32" xfId="0" applyFont="1" applyFill="1" applyBorder="1" applyAlignment="1" applyProtection="1">
      <alignment horizontal="center"/>
      <protection locked="0"/>
    </xf>
    <xf numFmtId="0" fontId="2" fillId="0" borderId="10" xfId="0" applyFont="1" applyFill="1" applyBorder="1" applyAlignment="1">
      <alignment horizontal="center"/>
    </xf>
    <xf numFmtId="0" fontId="4" fillId="0" borderId="39" xfId="0" applyFont="1" applyFill="1" applyBorder="1" applyAlignment="1" applyProtection="1">
      <alignment horizontal="right"/>
      <protection/>
    </xf>
    <xf numFmtId="0" fontId="4" fillId="0" borderId="40" xfId="0" applyFont="1" applyFill="1" applyBorder="1" applyAlignment="1" applyProtection="1">
      <alignment horizontal="right"/>
      <protection/>
    </xf>
    <xf numFmtId="0" fontId="0" fillId="0" borderId="41" xfId="0" applyBorder="1" applyAlignment="1" applyProtection="1">
      <alignment horizontal="center"/>
      <protection/>
    </xf>
    <xf numFmtId="0" fontId="4" fillId="0" borderId="18" xfId="0" applyFont="1" applyBorder="1" applyAlignment="1">
      <alignment horizontal="center"/>
    </xf>
    <xf numFmtId="1" fontId="7" fillId="0" borderId="10" xfId="0" applyNumberFormat="1" applyFont="1" applyBorder="1" applyAlignment="1">
      <alignment horizontal="center"/>
    </xf>
    <xf numFmtId="172" fontId="1" fillId="0" borderId="10" xfId="0" applyNumberFormat="1" applyFont="1" applyBorder="1" applyAlignment="1">
      <alignment horizontal="center"/>
    </xf>
    <xf numFmtId="2" fontId="1" fillId="0" borderId="18" xfId="0" applyNumberFormat="1" applyFont="1" applyBorder="1" applyAlignment="1">
      <alignment horizontal="center"/>
    </xf>
    <xf numFmtId="1" fontId="1" fillId="0" borderId="18" xfId="0" applyNumberFormat="1" applyFont="1" applyBorder="1" applyAlignment="1">
      <alignment horizontal="center"/>
    </xf>
    <xf numFmtId="2" fontId="2" fillId="0" borderId="18" xfId="0" applyNumberFormat="1" applyFont="1" applyBorder="1" applyAlignment="1">
      <alignment horizontal="center"/>
    </xf>
    <xf numFmtId="1" fontId="7" fillId="0" borderId="18" xfId="0" applyNumberFormat="1" applyFont="1" applyBorder="1" applyAlignment="1">
      <alignment horizontal="center"/>
    </xf>
    <xf numFmtId="172" fontId="1" fillId="0" borderId="18" xfId="0" applyNumberFormat="1" applyFont="1" applyBorder="1" applyAlignment="1">
      <alignment horizontal="center"/>
    </xf>
    <xf numFmtId="2" fontId="7" fillId="0" borderId="18" xfId="0" applyNumberFormat="1" applyFont="1" applyBorder="1" applyAlignment="1">
      <alignment horizontal="center"/>
    </xf>
    <xf numFmtId="2" fontId="4" fillId="0" borderId="18" xfId="0" applyNumberFormat="1" applyFont="1" applyBorder="1" applyAlignment="1">
      <alignment horizontal="center"/>
    </xf>
    <xf numFmtId="0" fontId="1" fillId="0" borderId="10"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0" fontId="2" fillId="0" borderId="10" xfId="0" applyNumberFormat="1" applyFont="1" applyBorder="1" applyAlignment="1">
      <alignment horizontal="center"/>
    </xf>
    <xf numFmtId="0" fontId="0" fillId="0" borderId="42" xfId="0" applyBorder="1" applyAlignment="1" applyProtection="1">
      <alignment/>
      <protection/>
    </xf>
    <xf numFmtId="0" fontId="0" fillId="0" borderId="12" xfId="0" applyBorder="1" applyAlignment="1" applyProtection="1">
      <alignment/>
      <protection/>
    </xf>
    <xf numFmtId="0" fontId="0" fillId="0" borderId="43" xfId="0" applyBorder="1" applyAlignment="1" applyProtection="1">
      <alignment/>
      <protection/>
    </xf>
    <xf numFmtId="0" fontId="0" fillId="0" borderId="13" xfId="0" applyBorder="1" applyAlignment="1" applyProtection="1">
      <alignment/>
      <protection/>
    </xf>
    <xf numFmtId="0" fontId="63" fillId="44" borderId="28" xfId="0" applyFont="1" applyFill="1" applyBorder="1" applyAlignment="1" applyProtection="1">
      <alignment horizontal="center"/>
      <protection locked="0"/>
    </xf>
    <xf numFmtId="0" fontId="13" fillId="0" borderId="0" xfId="0" applyFont="1" applyAlignment="1">
      <alignment wrapText="1"/>
    </xf>
    <xf numFmtId="0" fontId="0" fillId="0" borderId="0" xfId="0" applyFont="1" applyAlignment="1">
      <alignment wrapText="1"/>
    </xf>
    <xf numFmtId="0" fontId="64" fillId="44" borderId="0" xfId="0" applyFont="1" applyFill="1" applyBorder="1" applyAlignment="1">
      <alignment horizontal="center"/>
    </xf>
    <xf numFmtId="0" fontId="65" fillId="44" borderId="0" xfId="0" applyFont="1" applyFill="1" applyBorder="1" applyAlignment="1" applyProtection="1">
      <alignment horizontal="center"/>
      <protection locked="0"/>
    </xf>
    <xf numFmtId="0" fontId="63" fillId="44" borderId="19" xfId="0" applyFont="1" applyFill="1" applyBorder="1" applyAlignment="1" applyProtection="1">
      <alignment horizontal="right"/>
      <protection/>
    </xf>
    <xf numFmtId="0" fontId="63" fillId="44" borderId="11" xfId="0" applyFont="1" applyFill="1" applyBorder="1" applyAlignment="1" applyProtection="1">
      <alignment horizontal="right"/>
      <protection/>
    </xf>
    <xf numFmtId="0" fontId="0" fillId="0" borderId="19" xfId="0" applyBorder="1" applyAlignment="1">
      <alignment/>
    </xf>
    <xf numFmtId="0" fontId="0" fillId="0" borderId="21" xfId="0" applyBorder="1" applyAlignment="1">
      <alignment/>
    </xf>
    <xf numFmtId="0" fontId="0" fillId="0" borderId="18" xfId="0" applyBorder="1" applyAlignment="1" applyProtection="1">
      <alignment horizontal="center"/>
      <protection/>
    </xf>
    <xf numFmtId="0" fontId="0" fillId="0" borderId="17" xfId="0" applyBorder="1" applyAlignment="1">
      <alignment horizontal="center"/>
    </xf>
    <xf numFmtId="0" fontId="1" fillId="44" borderId="18" xfId="0" applyFont="1" applyFill="1" applyBorder="1" applyAlignment="1" applyProtection="1">
      <alignment/>
      <protection/>
    </xf>
    <xf numFmtId="0" fontId="0" fillId="0" borderId="0" xfId="0" applyFont="1" applyAlignment="1" applyProtection="1">
      <alignment/>
      <protection locked="0"/>
    </xf>
    <xf numFmtId="0" fontId="1" fillId="45" borderId="10" xfId="0" applyFont="1" applyFill="1" applyBorder="1" applyAlignment="1" applyProtection="1">
      <alignment horizontal="center"/>
      <protection locked="0"/>
    </xf>
    <xf numFmtId="0" fontId="0" fillId="0" borderId="0" xfId="0" applyFont="1" applyAlignment="1" applyProtection="1">
      <alignment/>
      <protection/>
    </xf>
    <xf numFmtId="0" fontId="66" fillId="46" borderId="19" xfId="0" applyFont="1" applyFill="1" applyBorder="1" applyAlignment="1" applyProtection="1">
      <alignment/>
      <protection/>
    </xf>
    <xf numFmtId="0" fontId="66" fillId="46" borderId="12" xfId="0" applyFont="1" applyFill="1" applyBorder="1" applyAlignment="1" applyProtection="1">
      <alignment horizontal="center"/>
      <protection locked="0"/>
    </xf>
    <xf numFmtId="0" fontId="66" fillId="46" borderId="21" xfId="0" applyFont="1" applyFill="1" applyBorder="1" applyAlignment="1" applyProtection="1">
      <alignment horizontal="center"/>
      <protection locked="0"/>
    </xf>
    <xf numFmtId="0" fontId="17" fillId="0" borderId="0" xfId="0" applyFont="1" applyAlignment="1" applyProtection="1">
      <alignment/>
      <protection/>
    </xf>
    <xf numFmtId="0" fontId="67" fillId="0" borderId="0" xfId="0" applyFont="1" applyFill="1" applyAlignment="1" applyProtection="1">
      <alignment/>
      <protection/>
    </xf>
    <xf numFmtId="0" fontId="63" fillId="0" borderId="0" xfId="0" applyFont="1" applyFill="1" applyBorder="1" applyAlignment="1" applyProtection="1">
      <alignment horizontal="center"/>
      <protection/>
    </xf>
    <xf numFmtId="0" fontId="68" fillId="0" borderId="0" xfId="0" applyFont="1" applyFill="1" applyBorder="1" applyAlignment="1" applyProtection="1">
      <alignment horizontal="center"/>
      <protection/>
    </xf>
    <xf numFmtId="0" fontId="64" fillId="0" borderId="0" xfId="0" applyFont="1" applyFill="1" applyAlignment="1" applyProtection="1">
      <alignment/>
      <protection/>
    </xf>
    <xf numFmtId="0" fontId="67" fillId="0" borderId="0" xfId="0" applyFont="1" applyFill="1" applyBorder="1" applyAlignment="1">
      <alignment horizontal="center"/>
    </xf>
    <xf numFmtId="0" fontId="69" fillId="0" borderId="0" xfId="0" applyNumberFormat="1" applyFont="1" applyFill="1" applyBorder="1" applyAlignment="1" applyProtection="1">
      <alignment horizontal="center"/>
      <protection locked="0"/>
    </xf>
    <xf numFmtId="0" fontId="69" fillId="0" borderId="0" xfId="0" applyFont="1" applyFill="1" applyBorder="1" applyAlignment="1">
      <alignment horizontal="center"/>
    </xf>
    <xf numFmtId="0" fontId="64" fillId="0" borderId="0" xfId="0" applyFont="1" applyFill="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0" applyFont="1" applyAlignment="1" applyProtection="1">
      <alignment/>
      <protection/>
    </xf>
    <xf numFmtId="0" fontId="3" fillId="0" borderId="0" xfId="0" applyFont="1" applyAlignment="1" applyProtection="1">
      <alignment/>
      <protection/>
    </xf>
    <xf numFmtId="41" fontId="1" fillId="0" borderId="10" xfId="0" applyNumberFormat="1" applyFont="1" applyBorder="1" applyAlignment="1">
      <alignment horizontal="center"/>
    </xf>
    <xf numFmtId="0" fontId="1" fillId="0" borderId="10" xfId="0" applyFont="1" applyBorder="1" applyAlignment="1">
      <alignment horizontal="center"/>
    </xf>
    <xf numFmtId="2" fontId="4" fillId="38" borderId="10" xfId="0" applyNumberFormat="1" applyFont="1" applyFill="1" applyBorder="1" applyAlignment="1" applyProtection="1">
      <alignment horizontal="center"/>
      <protection/>
    </xf>
    <xf numFmtId="0" fontId="3" fillId="38" borderId="10" xfId="0" applyFont="1" applyFill="1" applyBorder="1" applyAlignment="1">
      <alignment/>
    </xf>
    <xf numFmtId="0" fontId="1" fillId="0" borderId="19" xfId="0" applyFont="1" applyBorder="1" applyAlignment="1" applyProtection="1">
      <alignment horizontal="center"/>
      <protection/>
    </xf>
    <xf numFmtId="0" fontId="1" fillId="0" borderId="11" xfId="0" applyFont="1" applyBorder="1" applyAlignment="1" applyProtection="1">
      <alignment horizontal="center"/>
      <protection/>
    </xf>
    <xf numFmtId="0" fontId="2" fillId="0" borderId="26" xfId="0" applyFont="1" applyBorder="1" applyAlignment="1">
      <alignment horizontal="center"/>
    </xf>
    <xf numFmtId="0" fontId="2" fillId="0" borderId="23" xfId="0" applyFont="1" applyBorder="1" applyAlignment="1">
      <alignment horizontal="center"/>
    </xf>
    <xf numFmtId="41" fontId="1" fillId="0" borderId="10" xfId="0" applyNumberFormat="1" applyFont="1" applyBorder="1" applyAlignment="1" applyProtection="1">
      <alignment horizontal="right"/>
      <protection/>
    </xf>
    <xf numFmtId="0" fontId="2" fillId="0" borderId="44" xfId="0" applyFont="1" applyBorder="1" applyAlignment="1" applyProtection="1">
      <alignment horizontal="center"/>
      <protection/>
    </xf>
    <xf numFmtId="0" fontId="2" fillId="0" borderId="10" xfId="0" applyFont="1" applyBorder="1" applyAlignment="1" applyProtection="1">
      <alignment horizontal="center"/>
      <protection/>
    </xf>
    <xf numFmtId="0" fontId="12" fillId="38" borderId="10" xfId="0" applyFont="1" applyFill="1" applyBorder="1" applyAlignment="1">
      <alignment horizontal="center"/>
    </xf>
    <xf numFmtId="41" fontId="2" fillId="0" borderId="26" xfId="0" applyNumberFormat="1" applyFont="1" applyBorder="1" applyAlignment="1">
      <alignment horizontal="center"/>
    </xf>
    <xf numFmtId="41" fontId="2" fillId="0" borderId="23" xfId="0" applyNumberFormat="1" applyFont="1" applyBorder="1" applyAlignment="1">
      <alignment horizontal="center"/>
    </xf>
    <xf numFmtId="0" fontId="2" fillId="0" borderId="10" xfId="0" applyFont="1" applyBorder="1" applyAlignment="1">
      <alignment horizontal="righ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1" fillId="0" borderId="18" xfId="0" applyFont="1" applyBorder="1" applyAlignment="1">
      <alignment horizontal="center"/>
    </xf>
    <xf numFmtId="0" fontId="1" fillId="33" borderId="26" xfId="0" applyNumberFormat="1" applyFont="1" applyFill="1" applyBorder="1" applyAlignment="1" applyProtection="1">
      <alignment horizontal="center"/>
      <protection locked="0"/>
    </xf>
    <xf numFmtId="0" fontId="1" fillId="33" borderId="23" xfId="0" applyNumberFormat="1" applyFont="1" applyFill="1" applyBorder="1" applyAlignment="1" applyProtection="1">
      <alignment horizontal="center"/>
      <protection locked="0"/>
    </xf>
    <xf numFmtId="0" fontId="4" fillId="0" borderId="28" xfId="0" applyFont="1" applyBorder="1" applyAlignment="1" applyProtection="1">
      <alignment horizontal="center"/>
      <protection/>
    </xf>
    <xf numFmtId="0" fontId="4" fillId="0" borderId="45" xfId="0" applyFont="1" applyBorder="1" applyAlignment="1" applyProtection="1">
      <alignment horizontal="center"/>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45" xfId="0" applyFont="1" applyFill="1" applyBorder="1" applyAlignment="1" applyProtection="1">
      <alignment horizontal="center"/>
      <protection/>
    </xf>
    <xf numFmtId="0" fontId="4" fillId="0" borderId="48" xfId="0" applyFont="1" applyFill="1" applyBorder="1" applyAlignment="1" applyProtection="1">
      <alignment horizontal="center"/>
      <protection/>
    </xf>
    <xf numFmtId="2" fontId="4" fillId="38" borderId="49" xfId="0" applyNumberFormat="1" applyFont="1" applyFill="1" applyBorder="1" applyAlignment="1" applyProtection="1">
      <alignment horizontal="center"/>
      <protection/>
    </xf>
    <xf numFmtId="0" fontId="3" fillId="38" borderId="49" xfId="0" applyFont="1" applyFill="1" applyBorder="1" applyAlignment="1">
      <alignment/>
    </xf>
    <xf numFmtId="0" fontId="4" fillId="0" borderId="12"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3" xfId="0" applyFont="1" applyBorder="1" applyAlignment="1" applyProtection="1">
      <alignment horizontal="center"/>
      <protection/>
    </xf>
    <xf numFmtId="0" fontId="2" fillId="0" borderId="50" xfId="0" applyFont="1" applyBorder="1" applyAlignment="1" applyProtection="1">
      <alignment horizontal="left"/>
      <protection/>
    </xf>
    <xf numFmtId="0" fontId="2" fillId="0" borderId="41" xfId="0" applyFont="1" applyBorder="1" applyAlignment="1" applyProtection="1">
      <alignment horizontal="left"/>
      <protection/>
    </xf>
    <xf numFmtId="0" fontId="0" fillId="0" borderId="41" xfId="0" applyBorder="1" applyAlignment="1" applyProtection="1">
      <alignment horizontal="left"/>
      <protection/>
    </xf>
    <xf numFmtId="0" fontId="0" fillId="0" borderId="51" xfId="0" applyBorder="1" applyAlignment="1" applyProtection="1">
      <alignment horizontal="left"/>
      <protection/>
    </xf>
    <xf numFmtId="2" fontId="4" fillId="44" borderId="42" xfId="0" applyNumberFormat="1" applyFont="1" applyFill="1" applyBorder="1" applyAlignment="1" applyProtection="1">
      <alignment horizontal="right"/>
      <protection/>
    </xf>
    <xf numFmtId="0" fontId="4" fillId="44" borderId="47" xfId="0" applyFont="1" applyFill="1" applyBorder="1" applyAlignment="1" applyProtection="1">
      <alignment horizontal="right"/>
      <protection/>
    </xf>
    <xf numFmtId="0" fontId="2" fillId="0" borderId="16" xfId="0" applyFont="1" applyBorder="1" applyAlignment="1" applyProtection="1">
      <alignment horizontal="center"/>
      <protection/>
    </xf>
    <xf numFmtId="2" fontId="4" fillId="38" borderId="26" xfId="0" applyNumberFormat="1" applyFont="1" applyFill="1" applyBorder="1" applyAlignment="1" applyProtection="1">
      <alignment horizontal="right"/>
      <protection/>
    </xf>
    <xf numFmtId="0" fontId="4" fillId="38" borderId="52" xfId="0" applyFont="1" applyFill="1" applyBorder="1" applyAlignment="1" applyProtection="1">
      <alignment horizontal="right"/>
      <protection/>
    </xf>
    <xf numFmtId="0" fontId="7" fillId="0" borderId="10" xfId="0" applyFont="1" applyBorder="1" applyAlignment="1" applyProtection="1">
      <alignment horizontal="right"/>
      <protection/>
    </xf>
    <xf numFmtId="0" fontId="2" fillId="0" borderId="26"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23" xfId="0" applyFont="1" applyBorder="1" applyAlignment="1" applyProtection="1">
      <alignment horizontal="center"/>
      <protection/>
    </xf>
    <xf numFmtId="0" fontId="7" fillId="0" borderId="50" xfId="0" applyFont="1" applyBorder="1" applyAlignment="1" applyProtection="1">
      <alignment horizontal="center"/>
      <protection/>
    </xf>
    <xf numFmtId="0" fontId="1" fillId="0" borderId="41" xfId="0" applyFont="1" applyBorder="1" applyAlignment="1" applyProtection="1">
      <alignment horizontal="center"/>
      <protection/>
    </xf>
    <xf numFmtId="0" fontId="1" fillId="0" borderId="53" xfId="0" applyFont="1" applyBorder="1" applyAlignment="1" applyProtection="1">
      <alignment horizontal="center"/>
      <protection/>
    </xf>
    <xf numFmtId="0" fontId="1" fillId="0" borderId="54" xfId="0" applyFont="1" applyBorder="1" applyAlignment="1" applyProtection="1">
      <alignment horizontal="center"/>
      <protection/>
    </xf>
    <xf numFmtId="14" fontId="1" fillId="38" borderId="51" xfId="0" applyNumberFormat="1" applyFont="1" applyFill="1" applyBorder="1" applyAlignment="1" applyProtection="1">
      <alignment horizontal="center"/>
      <protection/>
    </xf>
    <xf numFmtId="14" fontId="1" fillId="38" borderId="55" xfId="0" applyNumberFormat="1" applyFont="1" applyFill="1" applyBorder="1" applyAlignment="1" applyProtection="1">
      <alignment horizontal="center"/>
      <protection/>
    </xf>
    <xf numFmtId="14" fontId="2" fillId="0" borderId="28" xfId="0" applyNumberFormat="1" applyFont="1" applyBorder="1" applyAlignment="1" applyProtection="1">
      <alignment horizontal="center"/>
      <protection/>
    </xf>
    <xf numFmtId="14" fontId="2" fillId="0" borderId="45" xfId="0" applyNumberFormat="1" applyFont="1" applyBorder="1" applyAlignment="1" applyProtection="1">
      <alignment horizontal="center"/>
      <protection/>
    </xf>
    <xf numFmtId="14" fontId="2" fillId="0" borderId="48" xfId="0" applyNumberFormat="1" applyFont="1" applyBorder="1" applyAlignment="1" applyProtection="1">
      <alignment horizontal="center"/>
      <protection/>
    </xf>
    <xf numFmtId="14" fontId="2" fillId="0" borderId="56" xfId="0" applyNumberFormat="1" applyFont="1" applyBorder="1" applyAlignment="1" applyProtection="1">
      <alignment horizontal="center"/>
      <protection/>
    </xf>
    <xf numFmtId="14" fontId="2" fillId="0" borderId="57" xfId="0" applyNumberFormat="1" applyFont="1" applyBorder="1" applyAlignment="1" applyProtection="1">
      <alignment horizontal="center"/>
      <protection/>
    </xf>
    <xf numFmtId="14" fontId="2" fillId="0" borderId="58" xfId="0" applyNumberFormat="1" applyFont="1" applyBorder="1" applyAlignment="1" applyProtection="1">
      <alignment horizontal="center"/>
      <protection/>
    </xf>
    <xf numFmtId="172" fontId="2" fillId="0" borderId="59" xfId="0" applyNumberFormat="1" applyFont="1" applyBorder="1" applyAlignment="1" applyProtection="1">
      <alignment horizontal="center"/>
      <protection/>
    </xf>
    <xf numFmtId="172" fontId="2" fillId="0" borderId="57" xfId="0" applyNumberFormat="1" applyFont="1" applyBorder="1" applyAlignment="1" applyProtection="1">
      <alignment horizontal="center"/>
      <protection/>
    </xf>
    <xf numFmtId="14" fontId="1" fillId="0" borderId="57" xfId="0" applyNumberFormat="1" applyFont="1" applyBorder="1" applyAlignment="1" applyProtection="1">
      <alignment horizontal="center"/>
      <protection/>
    </xf>
    <xf numFmtId="0" fontId="4" fillId="0" borderId="57" xfId="0" applyFont="1" applyBorder="1" applyAlignment="1" applyProtection="1">
      <alignment horizontal="center"/>
      <protection/>
    </xf>
    <xf numFmtId="41" fontId="4" fillId="0" borderId="16" xfId="0" applyNumberFormat="1" applyFont="1" applyBorder="1" applyAlignment="1" applyProtection="1">
      <alignment horizontal="right"/>
      <protection/>
    </xf>
    <xf numFmtId="41" fontId="2" fillId="0" borderId="10" xfId="0" applyNumberFormat="1" applyFont="1" applyBorder="1" applyAlignment="1">
      <alignment horizontal="right"/>
    </xf>
    <xf numFmtId="14" fontId="2" fillId="0" borderId="16" xfId="0" applyNumberFormat="1" applyFont="1" applyBorder="1" applyAlignment="1" applyProtection="1">
      <alignment horizontal="center"/>
      <protection/>
    </xf>
    <xf numFmtId="14" fontId="1" fillId="33" borderId="10" xfId="0" applyNumberFormat="1" applyFont="1" applyFill="1" applyBorder="1" applyAlignment="1" applyProtection="1">
      <alignment horizontal="center"/>
      <protection locked="0"/>
    </xf>
    <xf numFmtId="14" fontId="2" fillId="0" borderId="10" xfId="0" applyNumberFormat="1" applyFont="1" applyBorder="1" applyAlignment="1" applyProtection="1">
      <alignment horizontal="center"/>
      <protection/>
    </xf>
    <xf numFmtId="14" fontId="2" fillId="0" borderId="18" xfId="0" applyNumberFormat="1" applyFont="1" applyBorder="1" applyAlignment="1" applyProtection="1">
      <alignment horizontal="center"/>
      <protection/>
    </xf>
    <xf numFmtId="1" fontId="4" fillId="0" borderId="10" xfId="0" applyNumberFormat="1" applyFont="1" applyFill="1" applyBorder="1" applyAlignment="1" applyProtection="1">
      <alignment horizontal="right"/>
      <protection/>
    </xf>
    <xf numFmtId="0" fontId="1" fillId="0" borderId="57" xfId="0" applyFont="1" applyBorder="1" applyAlignment="1" applyProtection="1">
      <alignment horizontal="center"/>
      <protection/>
    </xf>
    <xf numFmtId="0" fontId="1" fillId="0" borderId="58" xfId="0" applyFont="1" applyBorder="1" applyAlignment="1" applyProtection="1">
      <alignment horizontal="center"/>
      <protection/>
    </xf>
    <xf numFmtId="2" fontId="4" fillId="0" borderId="59" xfId="0" applyNumberFormat="1" applyFont="1" applyBorder="1" applyAlignment="1" applyProtection="1">
      <alignment horizontal="center"/>
      <protection/>
    </xf>
    <xf numFmtId="2" fontId="4" fillId="0" borderId="58" xfId="0" applyNumberFormat="1" applyFont="1" applyBorder="1" applyAlignment="1" applyProtection="1">
      <alignment horizontal="center"/>
      <protection/>
    </xf>
    <xf numFmtId="0" fontId="2" fillId="0" borderId="49" xfId="0" applyFont="1" applyBorder="1" applyAlignment="1" applyProtection="1">
      <alignment horizontal="center"/>
      <protection/>
    </xf>
    <xf numFmtId="0" fontId="1" fillId="0" borderId="18" xfId="0" applyFont="1" applyBorder="1" applyAlignment="1" applyProtection="1">
      <alignment horizontal="center"/>
      <protection/>
    </xf>
    <xf numFmtId="41" fontId="7" fillId="0" borderId="10" xfId="0" applyNumberFormat="1" applyFont="1" applyBorder="1" applyAlignment="1" applyProtection="1">
      <alignment horizontal="right"/>
      <protection/>
    </xf>
    <xf numFmtId="0" fontId="2" fillId="38" borderId="60" xfId="0" applyFont="1" applyFill="1" applyBorder="1" applyAlignment="1" applyProtection="1">
      <alignment horizontal="center"/>
      <protection/>
    </xf>
    <xf numFmtId="0" fontId="2" fillId="38" borderId="61" xfId="0" applyFont="1" applyFill="1" applyBorder="1" applyAlignment="1" applyProtection="1">
      <alignment horizontal="center"/>
      <protection/>
    </xf>
    <xf numFmtId="0" fontId="2" fillId="38" borderId="32" xfId="0" applyFont="1" applyFill="1" applyBorder="1" applyAlignment="1" applyProtection="1">
      <alignment horizontal="center"/>
      <protection/>
    </xf>
    <xf numFmtId="2" fontId="4" fillId="38" borderId="17" xfId="0" applyNumberFormat="1" applyFont="1" applyFill="1" applyBorder="1" applyAlignment="1" applyProtection="1">
      <alignment horizontal="center"/>
      <protection/>
    </xf>
    <xf numFmtId="0" fontId="0" fillId="38" borderId="17" xfId="0" applyFill="1" applyBorder="1" applyAlignment="1">
      <alignment/>
    </xf>
    <xf numFmtId="14" fontId="1" fillId="33" borderId="26" xfId="0" applyNumberFormat="1" applyFont="1" applyFill="1" applyBorder="1" applyAlignment="1" applyProtection="1">
      <alignment horizontal="center"/>
      <protection locked="0"/>
    </xf>
    <xf numFmtId="174" fontId="66" fillId="46" borderId="0" xfId="0" applyNumberFormat="1" applyFont="1" applyFill="1" applyBorder="1" applyAlignment="1" applyProtection="1">
      <alignment horizontal="center"/>
      <protection/>
    </xf>
    <xf numFmtId="174" fontId="66" fillId="46" borderId="13" xfId="0" applyNumberFormat="1" applyFont="1" applyFill="1" applyBorder="1" applyAlignment="1" applyProtection="1">
      <alignment horizontal="center"/>
      <protection/>
    </xf>
    <xf numFmtId="174" fontId="66" fillId="46" borderId="22" xfId="0" applyNumberFormat="1" applyFont="1" applyFill="1" applyBorder="1" applyAlignment="1" applyProtection="1">
      <alignment horizontal="center"/>
      <protection/>
    </xf>
    <xf numFmtId="174" fontId="66" fillId="46" borderId="15" xfId="0" applyNumberFormat="1" applyFont="1" applyFill="1" applyBorder="1" applyAlignment="1" applyProtection="1">
      <alignment horizontal="center"/>
      <protection/>
    </xf>
    <xf numFmtId="1" fontId="1" fillId="0" borderId="23" xfId="0" applyNumberFormat="1" applyFont="1" applyBorder="1" applyAlignment="1" applyProtection="1">
      <alignment horizontal="right"/>
      <protection/>
    </xf>
    <xf numFmtId="1" fontId="1" fillId="0" borderId="10" xfId="0" applyNumberFormat="1" applyFont="1" applyBorder="1" applyAlignment="1" applyProtection="1">
      <alignment horizontal="right"/>
      <protection/>
    </xf>
    <xf numFmtId="41" fontId="4" fillId="0" borderId="56" xfId="0" applyNumberFormat="1" applyFont="1" applyBorder="1" applyAlignment="1" applyProtection="1">
      <alignment horizontal="right"/>
      <protection/>
    </xf>
    <xf numFmtId="41" fontId="4" fillId="0" borderId="58" xfId="0" applyNumberFormat="1" applyFont="1" applyBorder="1" applyAlignment="1" applyProtection="1">
      <alignment horizontal="right"/>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11" xfId="0" applyFont="1" applyBorder="1" applyAlignment="1" applyProtection="1">
      <alignment horizontal="center"/>
      <protection/>
    </xf>
    <xf numFmtId="0" fontId="12" fillId="38" borderId="10" xfId="0" applyNumberFormat="1" applyFont="1" applyFill="1" applyBorder="1" applyAlignment="1" applyProtection="1">
      <alignment horizontal="center"/>
      <protection/>
    </xf>
    <xf numFmtId="14" fontId="1" fillId="33" borderId="18" xfId="0" applyNumberFormat="1" applyFont="1" applyFill="1" applyBorder="1" applyAlignment="1" applyProtection="1">
      <alignment horizontal="center"/>
      <protection locked="0"/>
    </xf>
    <xf numFmtId="14" fontId="1" fillId="0" borderId="18" xfId="0" applyNumberFormat="1" applyFont="1" applyBorder="1" applyAlignment="1" applyProtection="1">
      <alignment horizontal="center"/>
      <protection locked="0"/>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14" fontId="4" fillId="0" borderId="26" xfId="0" applyNumberFormat="1" applyFont="1" applyBorder="1" applyAlignment="1" applyProtection="1">
      <alignment horizontal="center"/>
      <protection/>
    </xf>
    <xf numFmtId="14" fontId="4" fillId="0" borderId="24" xfId="0" applyNumberFormat="1" applyFont="1" applyBorder="1" applyAlignment="1" applyProtection="1">
      <alignment horizontal="center"/>
      <protection/>
    </xf>
    <xf numFmtId="14" fontId="4" fillId="0" borderId="23" xfId="0" applyNumberFormat="1" applyFont="1" applyBorder="1" applyAlignment="1" applyProtection="1">
      <alignment horizontal="center"/>
      <protection/>
    </xf>
    <xf numFmtId="41" fontId="1" fillId="0" borderId="26" xfId="0" applyNumberFormat="1" applyFont="1" applyBorder="1" applyAlignment="1" applyProtection="1">
      <alignment horizontal="right"/>
      <protection/>
    </xf>
    <xf numFmtId="41" fontId="1" fillId="0" borderId="23" xfId="0" applyNumberFormat="1" applyFont="1" applyBorder="1" applyAlignment="1" applyProtection="1">
      <alignment horizontal="right"/>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5" xfId="0" applyFont="1" applyBorder="1" applyAlignment="1" applyProtection="1">
      <alignment horizontal="center"/>
      <protection/>
    </xf>
    <xf numFmtId="0" fontId="66" fillId="46" borderId="20" xfId="0" applyFont="1" applyFill="1" applyBorder="1" applyAlignment="1" applyProtection="1">
      <alignment horizontal="center"/>
      <protection/>
    </xf>
    <xf numFmtId="0" fontId="66" fillId="46" borderId="11" xfId="0" applyFont="1" applyFill="1" applyBorder="1" applyAlignment="1" applyProtection="1">
      <alignment horizontal="center"/>
      <protection/>
    </xf>
    <xf numFmtId="14" fontId="1" fillId="0" borderId="10" xfId="0" applyNumberFormat="1"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21" xfId="0" applyFont="1" applyBorder="1" applyAlignment="1" applyProtection="1">
      <alignment horizontal="center"/>
      <protection/>
    </xf>
    <xf numFmtId="0" fontId="0" fillId="0" borderId="16" xfId="0" applyBorder="1" applyAlignment="1" applyProtection="1">
      <alignment/>
      <protection/>
    </xf>
    <xf numFmtId="0" fontId="3" fillId="38" borderId="18" xfId="0" applyFont="1" applyFill="1" applyBorder="1" applyAlignment="1" applyProtection="1">
      <alignment horizontal="center"/>
      <protection/>
    </xf>
    <xf numFmtId="0" fontId="3" fillId="38" borderId="10" xfId="0" applyFont="1" applyFill="1" applyBorder="1" applyAlignment="1" applyProtection="1">
      <alignment horizontal="center"/>
      <protection/>
    </xf>
    <xf numFmtId="41" fontId="2" fillId="0" borderId="26" xfId="0" applyNumberFormat="1" applyFont="1" applyBorder="1" applyAlignment="1">
      <alignment horizontal="right"/>
    </xf>
    <xf numFmtId="41" fontId="0" fillId="0" borderId="23" xfId="0" applyNumberFormat="1" applyBorder="1" applyAlignment="1">
      <alignment horizontal="right"/>
    </xf>
    <xf numFmtId="14" fontId="2" fillId="0" borderId="12" xfId="0" applyNumberFormat="1" applyFont="1" applyBorder="1" applyAlignment="1" applyProtection="1">
      <alignment horizontal="center"/>
      <protection/>
    </xf>
    <xf numFmtId="14" fontId="2" fillId="0" borderId="0" xfId="0" applyNumberFormat="1" applyFont="1" applyBorder="1" applyAlignment="1" applyProtection="1">
      <alignment horizontal="center"/>
      <protection/>
    </xf>
    <xf numFmtId="14" fontId="2" fillId="0" borderId="13" xfId="0" applyNumberFormat="1"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1" xfId="0" applyFont="1" applyBorder="1" applyAlignment="1" applyProtection="1">
      <alignment horizontal="center"/>
      <protection/>
    </xf>
    <xf numFmtId="0" fontId="4" fillId="0" borderId="15" xfId="0" applyFont="1" applyBorder="1" applyAlignment="1" applyProtection="1">
      <alignment horizontal="center"/>
      <protection/>
    </xf>
    <xf numFmtId="0" fontId="2" fillId="33" borderId="10" xfId="0" applyFont="1" applyFill="1" applyBorder="1" applyAlignment="1" applyProtection="1">
      <alignment horizontal="center"/>
      <protection locked="0"/>
    </xf>
    <xf numFmtId="2" fontId="4" fillId="38" borderId="12" xfId="0" applyNumberFormat="1" applyFont="1" applyFill="1" applyBorder="1" applyAlignment="1" applyProtection="1">
      <alignment horizontal="right"/>
      <protection/>
    </xf>
    <xf numFmtId="2" fontId="4" fillId="38" borderId="13" xfId="0" applyNumberFormat="1" applyFont="1" applyFill="1" applyBorder="1" applyAlignment="1" applyProtection="1">
      <alignment horizontal="right"/>
      <protection/>
    </xf>
    <xf numFmtId="0" fontId="2" fillId="0" borderId="51"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1" fillId="0" borderId="62" xfId="0" applyFont="1" applyBorder="1" applyAlignment="1" applyProtection="1">
      <alignment horizontal="center"/>
      <protection/>
    </xf>
    <xf numFmtId="0" fontId="1" fillId="0" borderId="46" xfId="0" applyFont="1" applyBorder="1" applyAlignment="1" applyProtection="1">
      <alignment horizontal="center"/>
      <protection/>
    </xf>
    <xf numFmtId="0" fontId="1" fillId="0" borderId="43" xfId="0" applyFont="1" applyBorder="1" applyAlignment="1" applyProtection="1">
      <alignment horizontal="center"/>
      <protection/>
    </xf>
    <xf numFmtId="0" fontId="1" fillId="0" borderId="63"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65" xfId="0" applyFont="1" applyBorder="1" applyAlignment="1" applyProtection="1">
      <alignment horizontal="center"/>
      <protection/>
    </xf>
    <xf numFmtId="0" fontId="4" fillId="0" borderId="56" xfId="0" applyFont="1" applyBorder="1" applyAlignment="1" applyProtection="1">
      <alignment horizontal="center"/>
      <protection/>
    </xf>
    <xf numFmtId="0" fontId="4" fillId="0" borderId="58" xfId="0" applyFont="1" applyBorder="1" applyAlignment="1" applyProtection="1">
      <alignment horizontal="center"/>
      <protection/>
    </xf>
    <xf numFmtId="2" fontId="65" fillId="44" borderId="41" xfId="0" applyNumberFormat="1" applyFont="1" applyFill="1" applyBorder="1" applyAlignment="1" applyProtection="1">
      <alignment horizontal="center"/>
      <protection/>
    </xf>
    <xf numFmtId="0" fontId="64" fillId="44" borderId="41" xfId="0" applyFont="1" applyFill="1" applyBorder="1" applyAlignment="1" applyProtection="1">
      <alignment horizontal="center"/>
      <protection/>
    </xf>
    <xf numFmtId="0" fontId="2" fillId="33" borderId="18" xfId="0" applyFont="1" applyFill="1" applyBorder="1" applyAlignment="1" applyProtection="1">
      <alignment horizontal="center"/>
      <protection locked="0"/>
    </xf>
    <xf numFmtId="0" fontId="0" fillId="0" borderId="18" xfId="0" applyBorder="1" applyAlignment="1" applyProtection="1">
      <alignment horizontal="center"/>
      <protection locked="0"/>
    </xf>
    <xf numFmtId="2" fontId="2" fillId="47" borderId="10" xfId="0" applyNumberFormat="1" applyFont="1" applyFill="1" applyBorder="1" applyAlignment="1" applyProtection="1">
      <alignment horizontal="center"/>
      <protection/>
    </xf>
    <xf numFmtId="0" fontId="0" fillId="47" borderId="10" xfId="0" applyFont="1" applyFill="1" applyBorder="1" applyAlignment="1" applyProtection="1">
      <alignment horizontal="center"/>
      <protection/>
    </xf>
    <xf numFmtId="2" fontId="65" fillId="44" borderId="55" xfId="0" applyNumberFormat="1" applyFont="1" applyFill="1" applyBorder="1" applyAlignment="1" applyProtection="1">
      <alignment horizontal="center"/>
      <protection/>
    </xf>
    <xf numFmtId="2" fontId="2" fillId="44" borderId="26" xfId="0" applyNumberFormat="1" applyFont="1" applyFill="1" applyBorder="1" applyAlignment="1" applyProtection="1">
      <alignment horizontal="center"/>
      <protection locked="0"/>
    </xf>
    <xf numFmtId="2" fontId="2" fillId="44" borderId="24" xfId="0" applyNumberFormat="1" applyFont="1" applyFill="1" applyBorder="1" applyAlignment="1" applyProtection="1">
      <alignment horizontal="center"/>
      <protection locked="0"/>
    </xf>
    <xf numFmtId="2" fontId="2" fillId="44" borderId="23" xfId="0" applyNumberFormat="1" applyFont="1" applyFill="1" applyBorder="1" applyAlignment="1" applyProtection="1">
      <alignment horizontal="center"/>
      <protection locked="0"/>
    </xf>
    <xf numFmtId="2" fontId="2" fillId="33" borderId="18" xfId="0" applyNumberFormat="1" applyFont="1" applyFill="1" applyBorder="1" applyAlignment="1" applyProtection="1">
      <alignment/>
      <protection locked="0"/>
    </xf>
    <xf numFmtId="0" fontId="0" fillId="0" borderId="18" xfId="0" applyBorder="1" applyAlignment="1" applyProtection="1">
      <alignment/>
      <protection locked="0"/>
    </xf>
    <xf numFmtId="14" fontId="1" fillId="0" borderId="10" xfId="0" applyNumberFormat="1" applyFont="1" applyBorder="1" applyAlignment="1" applyProtection="1">
      <alignment horizontal="center"/>
      <protection locked="0"/>
    </xf>
    <xf numFmtId="0" fontId="4" fillId="0" borderId="66" xfId="0" applyFont="1" applyBorder="1" applyAlignment="1" applyProtection="1">
      <alignment horizontal="center"/>
      <protection/>
    </xf>
    <xf numFmtId="14" fontId="7" fillId="0" borderId="10" xfId="0" applyNumberFormat="1" applyFont="1" applyFill="1" applyBorder="1" applyAlignment="1" applyProtection="1">
      <alignment horizontal="center"/>
      <protection/>
    </xf>
    <xf numFmtId="0" fontId="1" fillId="0" borderId="10" xfId="0" applyFont="1" applyBorder="1" applyAlignment="1" applyProtection="1">
      <alignment horizontal="center"/>
      <protection/>
    </xf>
    <xf numFmtId="0" fontId="4" fillId="38" borderId="0"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14" fontId="4" fillId="33" borderId="26" xfId="0" applyNumberFormat="1" applyFont="1" applyFill="1" applyBorder="1" applyAlignment="1" applyProtection="1">
      <alignment horizontal="center"/>
      <protection locked="0"/>
    </xf>
    <xf numFmtId="14" fontId="4" fillId="33" borderId="24" xfId="0" applyNumberFormat="1" applyFont="1" applyFill="1" applyBorder="1" applyAlignment="1" applyProtection="1">
      <alignment horizontal="center"/>
      <protection locked="0"/>
    </xf>
    <xf numFmtId="14" fontId="4" fillId="33" borderId="23" xfId="0" applyNumberFormat="1" applyFont="1" applyFill="1" applyBorder="1" applyAlignment="1" applyProtection="1">
      <alignment horizontal="center"/>
      <protection locked="0"/>
    </xf>
    <xf numFmtId="41" fontId="4" fillId="0" borderId="10" xfId="0" applyNumberFormat="1" applyFont="1" applyBorder="1" applyAlignment="1" applyProtection="1">
      <alignment horizontal="right"/>
      <protection/>
    </xf>
    <xf numFmtId="0" fontId="2" fillId="33" borderId="49" xfId="0" applyFont="1" applyFill="1" applyBorder="1" applyAlignment="1" applyProtection="1">
      <alignment horizontal="center"/>
      <protection locked="0"/>
    </xf>
    <xf numFmtId="179" fontId="4" fillId="0" borderId="28" xfId="0" applyNumberFormat="1" applyFont="1" applyFill="1" applyBorder="1" applyAlignment="1" applyProtection="1">
      <alignment horizontal="center"/>
      <protection/>
    </xf>
    <xf numFmtId="179" fontId="4" fillId="0" borderId="48" xfId="0" applyNumberFormat="1" applyFont="1" applyFill="1" applyBorder="1" applyAlignment="1" applyProtection="1">
      <alignment horizontal="center"/>
      <protection/>
    </xf>
    <xf numFmtId="0" fontId="4" fillId="0" borderId="17" xfId="0" applyFont="1" applyBorder="1" applyAlignment="1" applyProtection="1">
      <alignment horizontal="center"/>
      <protection/>
    </xf>
    <xf numFmtId="0" fontId="4" fillId="0" borderId="26" xfId="0" applyFont="1" applyBorder="1" applyAlignment="1" applyProtection="1">
      <alignment horizontal="center"/>
      <protection/>
    </xf>
    <xf numFmtId="0" fontId="4" fillId="0" borderId="24" xfId="0" applyFont="1" applyBorder="1" applyAlignment="1" applyProtection="1">
      <alignment horizontal="center"/>
      <protection/>
    </xf>
    <xf numFmtId="0" fontId="4" fillId="0" borderId="23" xfId="0" applyFont="1" applyBorder="1" applyAlignment="1" applyProtection="1">
      <alignment horizontal="center"/>
      <protection/>
    </xf>
    <xf numFmtId="2" fontId="4" fillId="0" borderId="10" xfId="0" applyNumberFormat="1" applyFont="1" applyBorder="1" applyAlignment="1">
      <alignment horizontal="right"/>
    </xf>
    <xf numFmtId="0" fontId="4" fillId="0" borderId="10" xfId="0" applyFont="1" applyBorder="1" applyAlignment="1" applyProtection="1">
      <alignment horizontal="right"/>
      <protection/>
    </xf>
    <xf numFmtId="0" fontId="2" fillId="0" borderId="10" xfId="0" applyFont="1" applyBorder="1" applyAlignment="1">
      <alignment horizontal="left"/>
    </xf>
    <xf numFmtId="2" fontId="3" fillId="0" borderId="26" xfId="0" applyNumberFormat="1" applyFont="1" applyBorder="1" applyAlignment="1" applyProtection="1">
      <alignment horizontal="center"/>
      <protection/>
    </xf>
    <xf numFmtId="2" fontId="3" fillId="0" borderId="24" xfId="0" applyNumberFormat="1" applyFont="1" applyBorder="1" applyAlignment="1" applyProtection="1">
      <alignment horizontal="center"/>
      <protection/>
    </xf>
    <xf numFmtId="2" fontId="3" fillId="0" borderId="23" xfId="0" applyNumberFormat="1" applyFont="1" applyBorder="1" applyAlignment="1" applyProtection="1">
      <alignment horizontal="center"/>
      <protection/>
    </xf>
    <xf numFmtId="0" fontId="0" fillId="0" borderId="10" xfId="0" applyBorder="1" applyAlignment="1" applyProtection="1">
      <alignment horizontal="left"/>
      <protection/>
    </xf>
    <xf numFmtId="0" fontId="3" fillId="0" borderId="10" xfId="0" applyFont="1" applyBorder="1" applyAlignment="1" applyProtection="1">
      <alignment horizontal="left"/>
      <protection/>
    </xf>
    <xf numFmtId="2" fontId="4" fillId="0" borderId="10" xfId="0" applyNumberFormat="1" applyFont="1" applyBorder="1" applyAlignment="1" applyProtection="1">
      <alignment horizontal="right"/>
      <protection/>
    </xf>
    <xf numFmtId="0" fontId="3" fillId="0" borderId="10" xfId="0" applyFont="1" applyBorder="1" applyAlignment="1" applyProtection="1">
      <alignment horizontal="center"/>
      <protection/>
    </xf>
    <xf numFmtId="0" fontId="0" fillId="38" borderId="55" xfId="0" applyFill="1" applyBorder="1" applyAlignment="1">
      <alignment horizontal="center"/>
    </xf>
    <xf numFmtId="41" fontId="2" fillId="0" borderId="10" xfId="0" applyNumberFormat="1" applyFont="1" applyBorder="1" applyAlignment="1" applyProtection="1">
      <alignment horizontal="right"/>
      <protection/>
    </xf>
    <xf numFmtId="2" fontId="3" fillId="0" borderId="10" xfId="0" applyNumberFormat="1" applyFont="1" applyBorder="1" applyAlignment="1" applyProtection="1">
      <alignment horizontal="right"/>
      <protection/>
    </xf>
    <xf numFmtId="2" fontId="4" fillId="0" borderId="16" xfId="0" applyNumberFormat="1" applyFont="1" applyBorder="1" applyAlignment="1" applyProtection="1">
      <alignment horizontal="right"/>
      <protection/>
    </xf>
    <xf numFmtId="0" fontId="0" fillId="0" borderId="24" xfId="0" applyBorder="1" applyAlignment="1" applyProtection="1">
      <alignment horizontal="center"/>
      <protection/>
    </xf>
    <xf numFmtId="0" fontId="1" fillId="0" borderId="26" xfId="0"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horizontal="center"/>
    </xf>
    <xf numFmtId="0" fontId="2" fillId="38" borderId="10" xfId="0" applyFont="1" applyFill="1" applyBorder="1" applyAlignment="1" applyProtection="1">
      <alignment horizontal="center"/>
      <protection/>
    </xf>
    <xf numFmtId="0" fontId="2" fillId="33" borderId="26"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14" fontId="4" fillId="33" borderId="10" xfId="0" applyNumberFormat="1" applyFont="1" applyFill="1" applyBorder="1" applyAlignment="1" applyProtection="1">
      <alignment horizontal="center"/>
      <protection locked="0"/>
    </xf>
    <xf numFmtId="0" fontId="1" fillId="0" borderId="26" xfId="0" applyFont="1" applyBorder="1" applyAlignment="1" applyProtection="1">
      <alignment horizontal="center"/>
      <protection/>
    </xf>
    <xf numFmtId="0" fontId="1" fillId="0" borderId="23" xfId="0" applyFont="1" applyBorder="1" applyAlignment="1" applyProtection="1">
      <alignment horizontal="center"/>
      <protection/>
    </xf>
    <xf numFmtId="0" fontId="2" fillId="33" borderId="10" xfId="0" applyNumberFormat="1" applyFont="1" applyFill="1" applyBorder="1" applyAlignment="1" applyProtection="1">
      <alignment horizontal="center"/>
      <protection locked="0"/>
    </xf>
    <xf numFmtId="0" fontId="2" fillId="0" borderId="21" xfId="0" applyFont="1" applyBorder="1" applyAlignment="1" applyProtection="1">
      <alignment horizontal="right"/>
      <protection/>
    </xf>
    <xf numFmtId="0" fontId="2" fillId="0" borderId="22" xfId="0" applyFont="1" applyBorder="1" applyAlignment="1" applyProtection="1">
      <alignment horizontal="right"/>
      <protection/>
    </xf>
    <xf numFmtId="0" fontId="2" fillId="0" borderId="15" xfId="0" applyFont="1" applyBorder="1" applyAlignment="1" applyProtection="1">
      <alignment horizontal="right"/>
      <protection/>
    </xf>
    <xf numFmtId="0" fontId="2" fillId="0" borderId="22"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0" xfId="0" applyFont="1" applyBorder="1" applyAlignment="1" applyProtection="1">
      <alignment horizontal="center"/>
      <protection/>
    </xf>
    <xf numFmtId="0" fontId="1" fillId="0" borderId="67" xfId="0" applyFont="1" applyBorder="1" applyAlignment="1" applyProtection="1">
      <alignment horizontal="center"/>
      <protection/>
    </xf>
    <xf numFmtId="0" fontId="1" fillId="0" borderId="68" xfId="0" applyFont="1" applyBorder="1" applyAlignment="1" applyProtection="1">
      <alignment horizontal="center"/>
      <protection/>
    </xf>
    <xf numFmtId="0" fontId="1" fillId="0" borderId="69" xfId="0" applyFont="1" applyBorder="1" applyAlignment="1" applyProtection="1">
      <alignment horizontal="center"/>
      <protection/>
    </xf>
    <xf numFmtId="0" fontId="1" fillId="0" borderId="70" xfId="0" applyFont="1" applyBorder="1" applyAlignment="1" applyProtection="1">
      <alignment horizontal="center"/>
      <protection/>
    </xf>
    <xf numFmtId="0" fontId="4" fillId="33" borderId="0" xfId="0" applyFont="1" applyFill="1" applyBorder="1" applyAlignment="1" applyProtection="1">
      <alignment horizontal="center"/>
      <protection/>
    </xf>
    <xf numFmtId="0" fontId="2" fillId="44" borderId="71" xfId="0" applyFont="1" applyFill="1" applyBorder="1" applyAlignment="1" applyProtection="1">
      <alignment horizontal="center"/>
      <protection locked="0"/>
    </xf>
    <xf numFmtId="0" fontId="2" fillId="44" borderId="72" xfId="0" applyFont="1" applyFill="1" applyBorder="1" applyAlignment="1" applyProtection="1">
      <alignment horizontal="center"/>
      <protection locked="0"/>
    </xf>
    <xf numFmtId="0" fontId="7" fillId="44" borderId="71" xfId="0" applyFont="1" applyFill="1" applyBorder="1" applyAlignment="1" applyProtection="1">
      <alignment horizontal="center"/>
      <protection/>
    </xf>
    <xf numFmtId="0" fontId="7" fillId="44" borderId="72" xfId="0" applyFont="1" applyFill="1" applyBorder="1" applyAlignment="1" applyProtection="1">
      <alignment horizontal="center"/>
      <protection/>
    </xf>
    <xf numFmtId="0" fontId="1" fillId="0" borderId="73" xfId="0" applyFont="1" applyFill="1" applyBorder="1" applyAlignment="1" applyProtection="1">
      <alignment horizontal="center"/>
      <protection/>
    </xf>
    <xf numFmtId="0" fontId="1" fillId="0" borderId="74" xfId="0" applyFont="1" applyFill="1" applyBorder="1" applyAlignment="1" applyProtection="1">
      <alignment horizontal="center"/>
      <protection/>
    </xf>
    <xf numFmtId="0" fontId="1" fillId="0" borderId="72" xfId="0" applyFont="1" applyFill="1" applyBorder="1" applyAlignment="1" applyProtection="1">
      <alignment horizontal="center"/>
      <protection/>
    </xf>
    <xf numFmtId="2" fontId="2" fillId="38" borderId="10" xfId="0" applyNumberFormat="1" applyFont="1" applyFill="1" applyBorder="1" applyAlignment="1" applyProtection="1">
      <alignment horizontal="center"/>
      <protection/>
    </xf>
    <xf numFmtId="0" fontId="0" fillId="38" borderId="10" xfId="0" applyFill="1" applyBorder="1" applyAlignment="1" applyProtection="1">
      <alignment horizontal="center"/>
      <protection/>
    </xf>
    <xf numFmtId="0" fontId="2" fillId="0" borderId="44" xfId="0" applyFont="1" applyBorder="1" applyAlignment="1" applyProtection="1">
      <alignment horizontal="left"/>
      <protection/>
    </xf>
    <xf numFmtId="0" fontId="2" fillId="0" borderId="10" xfId="0" applyFont="1" applyBorder="1" applyAlignment="1" applyProtection="1">
      <alignment horizontal="left"/>
      <protection/>
    </xf>
    <xf numFmtId="41" fontId="7" fillId="0" borderId="10" xfId="0" applyNumberFormat="1" applyFont="1" applyBorder="1" applyAlignment="1">
      <alignment horizontal="center"/>
    </xf>
    <xf numFmtId="0" fontId="7" fillId="0" borderId="10" xfId="0" applyFont="1" applyBorder="1" applyAlignment="1">
      <alignment horizontal="center"/>
    </xf>
    <xf numFmtId="0" fontId="4" fillId="0" borderId="48" xfId="0" applyFont="1" applyBorder="1" applyAlignment="1" applyProtection="1">
      <alignment horizontal="center"/>
      <protection/>
    </xf>
    <xf numFmtId="0" fontId="3" fillId="33" borderId="28" xfId="0" applyFont="1" applyFill="1" applyBorder="1" applyAlignment="1" applyProtection="1">
      <alignment horizontal="center"/>
      <protection locked="0"/>
    </xf>
    <xf numFmtId="0" fontId="3" fillId="33" borderId="45" xfId="0" applyFont="1" applyFill="1" applyBorder="1" applyAlignment="1" applyProtection="1">
      <alignment horizontal="center"/>
      <protection locked="0"/>
    </xf>
    <xf numFmtId="0" fontId="4" fillId="0" borderId="18" xfId="0" applyFont="1" applyBorder="1" applyAlignment="1" applyProtection="1">
      <alignment horizontal="center"/>
      <protection/>
    </xf>
    <xf numFmtId="0" fontId="0" fillId="0" borderId="10" xfId="0" applyBorder="1" applyAlignment="1">
      <alignment/>
    </xf>
    <xf numFmtId="0" fontId="0" fillId="0" borderId="0" xfId="0" applyNumberFormat="1" applyAlignment="1">
      <alignment horizontal="center"/>
    </xf>
    <xf numFmtId="2" fontId="4" fillId="38" borderId="42" xfId="0" applyNumberFormat="1" applyFont="1" applyFill="1" applyBorder="1" applyAlignment="1" applyProtection="1">
      <alignment horizontal="right" vertical="center"/>
      <protection/>
    </xf>
    <xf numFmtId="2" fontId="4" fillId="38" borderId="47" xfId="0" applyNumberFormat="1" applyFont="1" applyFill="1" applyBorder="1" applyAlignment="1" applyProtection="1">
      <alignment horizontal="right" vertical="center"/>
      <protection/>
    </xf>
    <xf numFmtId="2" fontId="4" fillId="38" borderId="75" xfId="0" applyNumberFormat="1" applyFont="1" applyFill="1" applyBorder="1" applyAlignment="1" applyProtection="1">
      <alignment horizontal="right" vertical="center"/>
      <protection/>
    </xf>
    <xf numFmtId="2" fontId="4" fillId="38" borderId="76" xfId="0" applyNumberFormat="1" applyFont="1" applyFill="1" applyBorder="1" applyAlignment="1" applyProtection="1">
      <alignment horizontal="right" vertical="center"/>
      <protection/>
    </xf>
    <xf numFmtId="2" fontId="2" fillId="38" borderId="42" xfId="0" applyNumberFormat="1" applyFont="1" applyFill="1" applyBorder="1" applyAlignment="1" applyProtection="1">
      <alignment horizontal="center" vertical="center"/>
      <protection/>
    </xf>
    <xf numFmtId="2" fontId="2" fillId="38" borderId="43" xfId="0" applyNumberFormat="1" applyFont="1" applyFill="1" applyBorder="1" applyAlignment="1" applyProtection="1">
      <alignment horizontal="center" vertical="center"/>
      <protection/>
    </xf>
    <xf numFmtId="2" fontId="2" fillId="38" borderId="75" xfId="0" applyNumberFormat="1" applyFont="1" applyFill="1" applyBorder="1" applyAlignment="1" applyProtection="1">
      <alignment horizontal="center" vertical="center"/>
      <protection/>
    </xf>
    <xf numFmtId="2" fontId="2" fillId="38" borderId="65" xfId="0" applyNumberFormat="1" applyFont="1" applyFill="1" applyBorder="1" applyAlignment="1" applyProtection="1">
      <alignment horizontal="center" vertical="center"/>
      <protection/>
    </xf>
    <xf numFmtId="2" fontId="2" fillId="33" borderId="51" xfId="0" applyNumberFormat="1" applyFont="1" applyFill="1" applyBorder="1" applyAlignment="1" applyProtection="1">
      <alignment horizontal="center"/>
      <protection locked="0"/>
    </xf>
    <xf numFmtId="2" fontId="2" fillId="33" borderId="55" xfId="0" applyNumberFormat="1" applyFont="1" applyFill="1" applyBorder="1" applyAlignment="1" applyProtection="1">
      <alignment horizontal="center"/>
      <protection locked="0"/>
    </xf>
    <xf numFmtId="0" fontId="2" fillId="0" borderId="24" xfId="0" applyFont="1" applyBorder="1" applyAlignment="1">
      <alignment horizontal="center"/>
    </xf>
    <xf numFmtId="41" fontId="7" fillId="0" borderId="10" xfId="0" applyNumberFormat="1" applyFont="1" applyBorder="1" applyAlignment="1">
      <alignment horizontal="right"/>
    </xf>
    <xf numFmtId="41" fontId="1" fillId="0" borderId="10" xfId="0" applyNumberFormat="1" applyFont="1" applyBorder="1" applyAlignment="1">
      <alignment horizontal="right"/>
    </xf>
    <xf numFmtId="2" fontId="4" fillId="38" borderId="10" xfId="0" applyNumberFormat="1" applyFont="1" applyFill="1" applyBorder="1" applyAlignment="1">
      <alignment horizontal="center"/>
    </xf>
    <xf numFmtId="2" fontId="65" fillId="44" borderId="0" xfId="0" applyNumberFormat="1" applyFont="1" applyFill="1" applyBorder="1" applyAlignment="1" applyProtection="1">
      <alignment horizontal="center" vertical="center"/>
      <protection/>
    </xf>
    <xf numFmtId="2" fontId="65" fillId="44" borderId="13" xfId="0" applyNumberFormat="1" applyFont="1" applyFill="1" applyBorder="1" applyAlignment="1" applyProtection="1">
      <alignment horizontal="center" vertical="center"/>
      <protection/>
    </xf>
    <xf numFmtId="2" fontId="2" fillId="47" borderId="16" xfId="0" applyNumberFormat="1" applyFont="1" applyFill="1" applyBorder="1" applyAlignment="1" applyProtection="1">
      <alignment horizontal="center"/>
      <protection/>
    </xf>
    <xf numFmtId="0" fontId="0" fillId="47" borderId="16" xfId="0" applyFont="1" applyFill="1" applyBorder="1" applyAlignment="1" applyProtection="1">
      <alignment horizontal="center"/>
      <protection/>
    </xf>
    <xf numFmtId="2" fontId="4" fillId="38" borderId="16" xfId="0" applyNumberFormat="1" applyFont="1" applyFill="1" applyBorder="1" applyAlignment="1" applyProtection="1">
      <alignment horizontal="center"/>
      <protection/>
    </xf>
    <xf numFmtId="0" fontId="0" fillId="38" borderId="16" xfId="0" applyFill="1" applyBorder="1" applyAlignment="1">
      <alignment/>
    </xf>
    <xf numFmtId="2" fontId="63" fillId="44" borderId="12" xfId="0" applyNumberFormat="1" applyFont="1" applyFill="1" applyBorder="1" applyAlignment="1" applyProtection="1">
      <alignment horizontal="right" vertical="center"/>
      <protection/>
    </xf>
    <xf numFmtId="2" fontId="63" fillId="44" borderId="13" xfId="0" applyNumberFormat="1" applyFont="1" applyFill="1" applyBorder="1" applyAlignment="1" applyProtection="1">
      <alignment horizontal="right" vertical="center"/>
      <protection/>
    </xf>
    <xf numFmtId="0" fontId="2" fillId="0" borderId="18" xfId="0" applyFont="1" applyBorder="1" applyAlignment="1">
      <alignment horizontal="center"/>
    </xf>
    <xf numFmtId="2" fontId="4" fillId="38" borderId="19" xfId="0" applyNumberFormat="1" applyFont="1" applyFill="1" applyBorder="1" applyAlignment="1" applyProtection="1">
      <alignment horizontal="right"/>
      <protection/>
    </xf>
    <xf numFmtId="0" fontId="4" fillId="38" borderId="77" xfId="0" applyFont="1" applyFill="1" applyBorder="1" applyAlignment="1" applyProtection="1">
      <alignment horizontal="right"/>
      <protection/>
    </xf>
    <xf numFmtId="0" fontId="4" fillId="0" borderId="18" xfId="0" applyFont="1" applyBorder="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right"/>
    </xf>
    <xf numFmtId="0" fontId="0" fillId="0" borderId="10" xfId="0" applyBorder="1" applyAlignment="1">
      <alignment horizontal="left"/>
    </xf>
    <xf numFmtId="0" fontId="3" fillId="0" borderId="10" xfId="0" applyFont="1" applyBorder="1" applyAlignment="1">
      <alignment horizontal="left"/>
    </xf>
    <xf numFmtId="2" fontId="4" fillId="0" borderId="16" xfId="0" applyNumberFormat="1" applyFont="1" applyBorder="1" applyAlignment="1">
      <alignment horizontal="right"/>
    </xf>
    <xf numFmtId="2" fontId="3" fillId="0" borderId="26" xfId="0" applyNumberFormat="1" applyFont="1" applyBorder="1" applyAlignment="1">
      <alignment horizontal="center"/>
    </xf>
    <xf numFmtId="2" fontId="3" fillId="0" borderId="24" xfId="0" applyNumberFormat="1" applyFont="1" applyBorder="1" applyAlignment="1">
      <alignment horizontal="center"/>
    </xf>
    <xf numFmtId="2" fontId="3" fillId="0" borderId="23" xfId="0" applyNumberFormat="1" applyFont="1" applyBorder="1" applyAlignment="1">
      <alignment horizontal="center"/>
    </xf>
    <xf numFmtId="0" fontId="1" fillId="0" borderId="17" xfId="0" applyFont="1" applyBorder="1" applyAlignment="1">
      <alignment horizontal="center"/>
    </xf>
    <xf numFmtId="0" fontId="66" fillId="46" borderId="20" xfId="0" applyFont="1" applyFill="1" applyBorder="1" applyAlignment="1">
      <alignment horizontal="center"/>
    </xf>
    <xf numFmtId="0" fontId="66" fillId="46" borderId="11" xfId="0" applyFont="1" applyFill="1" applyBorder="1" applyAlignment="1">
      <alignment horizontal="center"/>
    </xf>
    <xf numFmtId="174" fontId="66" fillId="46" borderId="0" xfId="0" applyNumberFormat="1" applyFont="1" applyFill="1" applyBorder="1" applyAlignment="1">
      <alignment horizontal="center"/>
    </xf>
    <xf numFmtId="174" fontId="66" fillId="46" borderId="13" xfId="0" applyNumberFormat="1" applyFont="1" applyFill="1" applyBorder="1" applyAlignment="1">
      <alignment horizontal="center"/>
    </xf>
    <xf numFmtId="1" fontId="1" fillId="0" borderId="23" xfId="0" applyNumberFormat="1" applyFont="1" applyBorder="1" applyAlignment="1">
      <alignment horizontal="right"/>
    </xf>
    <xf numFmtId="1" fontId="1" fillId="0" borderId="10" xfId="0" applyNumberFormat="1" applyFont="1" applyBorder="1" applyAlignment="1">
      <alignment horizontal="right"/>
    </xf>
    <xf numFmtId="0" fontId="7" fillId="0" borderId="10" xfId="0" applyFont="1" applyBorder="1" applyAlignment="1">
      <alignment horizontal="right"/>
    </xf>
    <xf numFmtId="0" fontId="4" fillId="0" borderId="19" xfId="0" applyFont="1" applyBorder="1" applyAlignment="1">
      <alignment horizontal="center"/>
    </xf>
    <xf numFmtId="0" fontId="4" fillId="0" borderId="20" xfId="0" applyFont="1" applyBorder="1" applyAlignment="1">
      <alignment horizontal="center"/>
    </xf>
    <xf numFmtId="0" fontId="0" fillId="0" borderId="11" xfId="0" applyBorder="1" applyAlignment="1">
      <alignment/>
    </xf>
    <xf numFmtId="0" fontId="2" fillId="0" borderId="10" xfId="0" applyFont="1" applyBorder="1" applyAlignment="1">
      <alignment horizontal="center"/>
    </xf>
    <xf numFmtId="0" fontId="2" fillId="0" borderId="16" xfId="0" applyFont="1" applyBorder="1" applyAlignment="1">
      <alignment horizontal="center"/>
    </xf>
    <xf numFmtId="0" fontId="0" fillId="0" borderId="16" xfId="0" applyBorder="1" applyAlignment="1">
      <alignment/>
    </xf>
    <xf numFmtId="2" fontId="4" fillId="38" borderId="0" xfId="0" applyNumberFormat="1" applyFont="1" applyFill="1" applyBorder="1" applyAlignment="1" applyProtection="1">
      <alignment horizontal="right"/>
      <protection/>
    </xf>
    <xf numFmtId="2" fontId="2" fillId="38" borderId="16" xfId="0" applyNumberFormat="1" applyFont="1" applyFill="1" applyBorder="1" applyAlignment="1" applyProtection="1">
      <alignment horizontal="center"/>
      <protection/>
    </xf>
    <xf numFmtId="0" fontId="0" fillId="38" borderId="16" xfId="0" applyFill="1" applyBorder="1" applyAlignment="1" applyProtection="1">
      <alignment horizontal="center"/>
      <protection/>
    </xf>
    <xf numFmtId="0" fontId="4" fillId="0" borderId="78" xfId="0" applyFont="1" applyBorder="1" applyAlignment="1" applyProtection="1">
      <alignment horizontal="center"/>
      <protection/>
    </xf>
    <xf numFmtId="0" fontId="4" fillId="0" borderId="39" xfId="0" applyFont="1" applyBorder="1" applyAlignment="1" applyProtection="1">
      <alignment horizontal="center"/>
      <protection/>
    </xf>
    <xf numFmtId="0" fontId="4" fillId="0" borderId="79" xfId="0" applyFont="1" applyBorder="1" applyAlignment="1" applyProtection="1">
      <alignment horizontal="center"/>
      <protection/>
    </xf>
    <xf numFmtId="0" fontId="65" fillId="44" borderId="20" xfId="0" applyFont="1" applyFill="1" applyBorder="1" applyAlignment="1" applyProtection="1">
      <alignment horizontal="center"/>
      <protection locked="0"/>
    </xf>
    <xf numFmtId="0" fontId="69" fillId="44" borderId="20" xfId="0" applyFont="1" applyFill="1" applyBorder="1" applyAlignment="1" applyProtection="1">
      <alignment horizontal="center"/>
      <protection/>
    </xf>
    <xf numFmtId="0" fontId="69" fillId="44" borderId="11" xfId="0" applyFont="1" applyFill="1" applyBorder="1" applyAlignment="1" applyProtection="1">
      <alignment horizontal="center"/>
      <protection/>
    </xf>
    <xf numFmtId="0" fontId="4" fillId="0" borderId="16" xfId="0" applyFont="1" applyBorder="1" applyAlignment="1">
      <alignment horizontal="center"/>
    </xf>
    <xf numFmtId="0" fontId="67" fillId="44" borderId="12" xfId="0" applyFont="1" applyFill="1" applyBorder="1" applyAlignment="1" applyProtection="1">
      <alignment horizontal="center"/>
      <protection/>
    </xf>
    <xf numFmtId="0" fontId="67" fillId="44" borderId="0" xfId="0" applyFont="1" applyFill="1" applyBorder="1" applyAlignment="1" applyProtection="1">
      <alignment horizontal="center"/>
      <protection/>
    </xf>
    <xf numFmtId="0" fontId="67" fillId="44" borderId="0" xfId="0" applyFont="1" applyFill="1" applyBorder="1" applyAlignment="1" applyProtection="1">
      <alignment/>
      <protection/>
    </xf>
    <xf numFmtId="0" fontId="2" fillId="0" borderId="50" xfId="0" applyFont="1" applyBorder="1" applyAlignment="1">
      <alignment horizontal="left"/>
    </xf>
    <xf numFmtId="0" fontId="2" fillId="0" borderId="41" xfId="0" applyFont="1" applyBorder="1" applyAlignment="1">
      <alignment horizontal="left"/>
    </xf>
    <xf numFmtId="0" fontId="0" fillId="0" borderId="41" xfId="0" applyBorder="1" applyAlignment="1">
      <alignment horizontal="left"/>
    </xf>
    <xf numFmtId="0" fontId="0" fillId="0" borderId="51" xfId="0" applyBorder="1" applyAlignment="1">
      <alignment horizontal="left"/>
    </xf>
    <xf numFmtId="2" fontId="2" fillId="33" borderId="17" xfId="0" applyNumberFormat="1" applyFont="1" applyFill="1" applyBorder="1" applyAlignment="1" applyProtection="1">
      <alignment/>
      <protection locked="0"/>
    </xf>
    <xf numFmtId="0" fontId="0" fillId="0" borderId="17" xfId="0" applyBorder="1" applyAlignment="1" applyProtection="1">
      <alignment/>
      <protection locked="0"/>
    </xf>
    <xf numFmtId="2" fontId="65" fillId="44" borderId="0" xfId="0" applyNumberFormat="1" applyFont="1" applyFill="1" applyBorder="1" applyAlignment="1" applyProtection="1">
      <alignment horizontal="center"/>
      <protection locked="0"/>
    </xf>
    <xf numFmtId="0" fontId="64" fillId="44" borderId="0" xfId="0" applyFont="1" applyFill="1" applyBorder="1" applyAlignment="1" applyProtection="1">
      <alignment horizontal="center"/>
      <protection locked="0"/>
    </xf>
    <xf numFmtId="0" fontId="67" fillId="44" borderId="19" xfId="0" applyFont="1" applyFill="1" applyBorder="1" applyAlignment="1" applyProtection="1">
      <alignment horizontal="center"/>
      <protection/>
    </xf>
    <xf numFmtId="0" fontId="67" fillId="44" borderId="20" xfId="0" applyFont="1" applyFill="1" applyBorder="1" applyAlignment="1" applyProtection="1">
      <alignment horizontal="center"/>
      <protection/>
    </xf>
    <xf numFmtId="0" fontId="2" fillId="0" borderId="80" xfId="0" applyFont="1" applyBorder="1" applyAlignment="1" applyProtection="1">
      <alignment horizontal="left"/>
      <protection/>
    </xf>
    <xf numFmtId="0" fontId="2" fillId="0" borderId="16" xfId="0" applyFont="1" applyBorder="1" applyAlignment="1" applyProtection="1">
      <alignment horizontal="left"/>
      <protection/>
    </xf>
    <xf numFmtId="0" fontId="0" fillId="0" borderId="16" xfId="0" applyBorder="1" applyAlignment="1" applyProtection="1">
      <alignment horizontal="left"/>
      <protection/>
    </xf>
    <xf numFmtId="0" fontId="2" fillId="33" borderId="17" xfId="0" applyFont="1" applyFill="1" applyBorder="1" applyAlignment="1" applyProtection="1">
      <alignment horizontal="center"/>
      <protection locked="0"/>
    </xf>
    <xf numFmtId="0" fontId="0" fillId="0" borderId="17" xfId="0" applyBorder="1" applyAlignment="1" applyProtection="1">
      <alignment horizontal="center"/>
      <protection locked="0"/>
    </xf>
    <xf numFmtId="0" fontId="65" fillId="44" borderId="0" xfId="0" applyFont="1" applyFill="1" applyBorder="1" applyAlignment="1" applyProtection="1">
      <alignment horizontal="center"/>
      <protection/>
    </xf>
    <xf numFmtId="0" fontId="64" fillId="44" borderId="0" xfId="0" applyFont="1" applyFill="1" applyBorder="1" applyAlignment="1" applyProtection="1">
      <alignment horizontal="center"/>
      <protection/>
    </xf>
    <xf numFmtId="0" fontId="65" fillId="44" borderId="0" xfId="0" applyFont="1" applyFill="1" applyBorder="1" applyAlignment="1" applyProtection="1">
      <alignment horizontal="center"/>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3" fillId="38" borderId="18" xfId="0" applyFont="1" applyFill="1" applyBorder="1" applyAlignment="1">
      <alignment horizontal="center"/>
    </xf>
    <xf numFmtId="0" fontId="3" fillId="38" borderId="10" xfId="0" applyFont="1" applyFill="1" applyBorder="1" applyAlignment="1">
      <alignment horizontal="center"/>
    </xf>
    <xf numFmtId="14" fontId="1" fillId="0" borderId="10" xfId="0" applyNumberFormat="1" applyFont="1" applyBorder="1" applyAlignment="1">
      <alignment horizontal="center"/>
    </xf>
    <xf numFmtId="41" fontId="2" fillId="0" borderId="11" xfId="0" applyNumberFormat="1" applyFont="1" applyBorder="1" applyAlignment="1">
      <alignment horizontal="right"/>
    </xf>
    <xf numFmtId="41" fontId="2" fillId="0" borderId="16" xfId="0" applyNumberFormat="1" applyFont="1" applyBorder="1" applyAlignment="1">
      <alignment horizontal="right"/>
    </xf>
    <xf numFmtId="0" fontId="3" fillId="0" borderId="11" xfId="0" applyFont="1" applyBorder="1" applyAlignment="1">
      <alignment/>
    </xf>
    <xf numFmtId="0" fontId="2" fillId="0" borderId="20" xfId="0" applyFont="1" applyBorder="1" applyAlignment="1">
      <alignment horizontal="center"/>
    </xf>
    <xf numFmtId="0" fontId="2" fillId="0" borderId="11" xfId="0" applyFont="1" applyBorder="1" applyAlignment="1">
      <alignment horizontal="center"/>
    </xf>
    <xf numFmtId="174" fontId="66" fillId="46" borderId="22" xfId="0" applyNumberFormat="1" applyFont="1" applyFill="1" applyBorder="1" applyAlignment="1">
      <alignment horizontal="center"/>
    </xf>
    <xf numFmtId="174" fontId="66" fillId="46" borderId="15" xfId="0" applyNumberFormat="1" applyFont="1" applyFill="1" applyBorder="1" applyAlignment="1">
      <alignment horizontal="center"/>
    </xf>
    <xf numFmtId="0" fontId="4" fillId="0" borderId="26" xfId="0" applyFont="1" applyBorder="1" applyAlignment="1">
      <alignment horizontal="center"/>
    </xf>
    <xf numFmtId="0" fontId="4" fillId="0" borderId="24" xfId="0" applyFont="1" applyBorder="1" applyAlignment="1">
      <alignment horizontal="center"/>
    </xf>
    <xf numFmtId="0" fontId="4" fillId="0" borderId="2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5" xfId="0" applyFont="1" applyBorder="1" applyAlignment="1">
      <alignment horizontal="center"/>
    </xf>
    <xf numFmtId="0" fontId="4" fillId="0" borderId="28"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5" xfId="0" applyFont="1" applyFill="1" applyBorder="1" applyAlignment="1">
      <alignment horizontal="center"/>
    </xf>
    <xf numFmtId="0" fontId="4" fillId="0" borderId="48" xfId="0" applyFont="1" applyFill="1" applyBorder="1" applyAlignment="1">
      <alignment horizontal="center"/>
    </xf>
    <xf numFmtId="0" fontId="4" fillId="0" borderId="66" xfId="0" applyFont="1" applyBorder="1" applyAlignment="1">
      <alignment horizontal="center"/>
    </xf>
    <xf numFmtId="0" fontId="4" fillId="0" borderId="45" xfId="0" applyFont="1" applyBorder="1" applyAlignment="1">
      <alignment horizontal="center"/>
    </xf>
    <xf numFmtId="0" fontId="2" fillId="0" borderId="0" xfId="0" applyFont="1" applyFill="1" applyBorder="1" applyAlignment="1" applyProtection="1">
      <alignment horizontal="center"/>
      <protection/>
    </xf>
    <xf numFmtId="0" fontId="2" fillId="0" borderId="14" xfId="0" applyFont="1" applyBorder="1" applyAlignment="1">
      <alignment horizontal="center"/>
    </xf>
    <xf numFmtId="2" fontId="2" fillId="0" borderId="26" xfId="0" applyNumberFormat="1" applyFont="1" applyBorder="1" applyAlignment="1">
      <alignment horizontal="center"/>
    </xf>
    <xf numFmtId="2" fontId="2" fillId="0" borderId="24" xfId="0" applyNumberFormat="1" applyFont="1" applyBorder="1" applyAlignment="1">
      <alignment horizontal="center"/>
    </xf>
    <xf numFmtId="2" fontId="2" fillId="0" borderId="23" xfId="0" applyNumberFormat="1" applyFont="1" applyBorder="1" applyAlignment="1">
      <alignment horizontal="center"/>
    </xf>
    <xf numFmtId="2" fontId="2" fillId="0" borderId="10" xfId="0" applyNumberFormat="1" applyFont="1" applyBorder="1" applyAlignment="1">
      <alignment horizontal="center"/>
    </xf>
    <xf numFmtId="0" fontId="2" fillId="0" borderId="25" xfId="0" applyFont="1" applyBorder="1" applyAlignment="1">
      <alignment horizontal="center"/>
    </xf>
    <xf numFmtId="0" fontId="1" fillId="0" borderId="81" xfId="0" applyFont="1" applyBorder="1" applyAlignment="1">
      <alignment horizontal="center"/>
    </xf>
    <xf numFmtId="14" fontId="4"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82" xfId="0" applyFont="1" applyBorder="1" applyAlignment="1">
      <alignment horizontal="center"/>
    </xf>
    <xf numFmtId="0" fontId="2" fillId="0" borderId="81" xfId="0" applyFont="1" applyBorder="1" applyAlignment="1">
      <alignment horizontal="center"/>
    </xf>
    <xf numFmtId="49" fontId="2" fillId="0" borderId="10" xfId="0" applyNumberFormat="1" applyFont="1" applyBorder="1" applyAlignment="1">
      <alignment horizontal="center"/>
    </xf>
    <xf numFmtId="0" fontId="2" fillId="0" borderId="83" xfId="0" applyFont="1" applyBorder="1" applyAlignment="1">
      <alignment horizontal="center"/>
    </xf>
    <xf numFmtId="14" fontId="4" fillId="0" borderId="26" xfId="0" applyNumberFormat="1" applyFont="1" applyBorder="1" applyAlignment="1">
      <alignment horizontal="center"/>
    </xf>
    <xf numFmtId="14" fontId="4" fillId="0" borderId="23" xfId="0" applyNumberFormat="1" applyFont="1" applyBorder="1" applyAlignment="1">
      <alignment horizontal="center"/>
    </xf>
    <xf numFmtId="14" fontId="2" fillId="0" borderId="10" xfId="0" applyNumberFormat="1"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49" fontId="4" fillId="0" borderId="28" xfId="0" applyNumberFormat="1" applyFont="1" applyBorder="1" applyAlignment="1">
      <alignment horizontal="center"/>
    </xf>
    <xf numFmtId="49" fontId="4" fillId="0" borderId="45" xfId="0" applyNumberFormat="1" applyFont="1" applyBorder="1" applyAlignment="1">
      <alignment horizontal="center"/>
    </xf>
    <xf numFmtId="49" fontId="4" fillId="0" borderId="48"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749">
      <selection activeCell="A2" sqref="A2"/>
    </sheetView>
  </sheetViews>
  <sheetFormatPr defaultColWidth="9.140625" defaultRowHeight="12.75"/>
  <cols>
    <col min="1" max="1" width="99.00390625" style="0" customWidth="1"/>
  </cols>
  <sheetData>
    <row r="1" ht="30" customHeight="1">
      <c r="A1" s="291"/>
    </row>
    <row r="2" ht="269.25">
      <c r="A2" s="292" t="s">
        <v>216</v>
      </c>
    </row>
    <row r="5" ht="20.25">
      <c r="A5" s="317" t="s">
        <v>215</v>
      </c>
    </row>
    <row r="6" ht="18">
      <c r="A6" s="318" t="s">
        <v>217</v>
      </c>
    </row>
    <row r="7" ht="18">
      <c r="A7" s="318" t="s">
        <v>218</v>
      </c>
    </row>
  </sheetData>
  <sheetProtection sheet="1"/>
  <printOptions/>
  <pageMargins left="0.3937007874015748" right="0.3937007874015748" top="1.1811023622047245"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BK105"/>
  <sheetViews>
    <sheetView tabSelected="1" zoomScale="160" zoomScaleNormal="160" zoomScalePageLayoutView="0" workbookViewId="0" topLeftCell="A1">
      <selection activeCell="U18" sqref="U18:W18"/>
    </sheetView>
  </sheetViews>
  <sheetFormatPr defaultColWidth="9.140625" defaultRowHeight="12.75"/>
  <cols>
    <col min="1" max="1" width="2.140625" style="75" customWidth="1"/>
    <col min="2" max="2" width="2.7109375" style="76" customWidth="1"/>
    <col min="3" max="3" width="2.140625" style="76" bestFit="1" customWidth="1"/>
    <col min="4" max="8" width="2.7109375" style="76" customWidth="1"/>
    <col min="9" max="9" width="2.28125" style="76" customWidth="1"/>
    <col min="10" max="10" width="4.57421875" style="76" bestFit="1" customWidth="1"/>
    <col min="11" max="15" width="2.7109375" style="76" customWidth="1"/>
    <col min="16" max="16" width="1.8515625" style="76" customWidth="1"/>
    <col min="17" max="17" width="4.421875" style="76" customWidth="1"/>
    <col min="18" max="18" width="2.421875" style="76" customWidth="1"/>
    <col min="19" max="19" width="2.7109375" style="76" customWidth="1"/>
    <col min="20" max="20" width="2.28125" style="76" customWidth="1"/>
    <col min="21" max="22" width="2.7109375" style="76" customWidth="1"/>
    <col min="23" max="23" width="2.140625" style="76" customWidth="1"/>
    <col min="24" max="24" width="2.57421875" style="76" customWidth="1"/>
    <col min="25" max="25" width="2.7109375" style="76" customWidth="1"/>
    <col min="26" max="26" width="2.421875" style="76" customWidth="1"/>
    <col min="27" max="27" width="4.140625" style="76" customWidth="1"/>
    <col min="28" max="28" width="2.7109375" style="76" customWidth="1"/>
    <col min="29" max="29" width="3.00390625" style="76" customWidth="1"/>
    <col min="30" max="30" width="3.57421875" style="76" customWidth="1"/>
    <col min="31" max="31" width="2.7109375" style="76" customWidth="1"/>
    <col min="32" max="32" width="2.00390625" style="76" customWidth="1"/>
    <col min="33" max="33" width="2.7109375" style="76" customWidth="1"/>
    <col min="34" max="34" width="2.00390625" style="76" customWidth="1"/>
    <col min="35" max="35" width="3.8515625" style="76" bestFit="1" customWidth="1"/>
    <col min="36" max="37" width="2.7109375" style="0" customWidth="1"/>
    <col min="38" max="38" width="3.421875" style="0" customWidth="1"/>
    <col min="39" max="45" width="4.28125" style="0" hidden="1" customWidth="1"/>
    <col min="47" max="78" width="0" style="0" hidden="1" customWidth="1"/>
  </cols>
  <sheetData>
    <row r="1" ht="13.5" thickBot="1"/>
    <row r="2" spans="1:35" ht="13.5" thickBot="1">
      <c r="A2" s="77"/>
      <c r="B2" s="344" t="s">
        <v>185</v>
      </c>
      <c r="C2" s="345"/>
      <c r="D2" s="346"/>
      <c r="E2" s="346"/>
      <c r="F2" s="346"/>
      <c r="G2" s="346"/>
      <c r="H2" s="346"/>
      <c r="I2" s="346"/>
      <c r="J2" s="346"/>
      <c r="K2" s="346"/>
      <c r="L2" s="346"/>
      <c r="M2" s="346"/>
      <c r="N2" s="346"/>
      <c r="O2" s="346"/>
      <c r="P2" s="346"/>
      <c r="Q2" s="346"/>
      <c r="R2" s="346"/>
      <c r="S2" s="345"/>
      <c r="T2" s="345"/>
      <c r="U2" s="346"/>
      <c r="V2" s="346"/>
      <c r="W2" s="346"/>
      <c r="X2" s="346"/>
      <c r="Y2" s="346"/>
      <c r="Z2" s="346"/>
      <c r="AA2" s="346"/>
      <c r="AB2" s="346"/>
      <c r="AC2" s="346"/>
      <c r="AD2" s="346"/>
      <c r="AE2" s="346"/>
      <c r="AF2" s="346"/>
      <c r="AG2" s="346"/>
      <c r="AH2" s="346"/>
      <c r="AI2" s="347"/>
    </row>
    <row r="3" spans="2:35" ht="13.5" thickBot="1">
      <c r="B3" s="344" t="s">
        <v>68</v>
      </c>
      <c r="C3" s="537"/>
      <c r="D3" s="538"/>
      <c r="E3" s="539"/>
      <c r="F3" s="539"/>
      <c r="G3" s="539"/>
      <c r="H3" s="539"/>
      <c r="I3" s="539"/>
      <c r="J3" s="539"/>
      <c r="K3" s="539"/>
      <c r="L3" s="539"/>
      <c r="M3" s="539"/>
      <c r="N3" s="539"/>
      <c r="O3" s="539"/>
      <c r="P3" s="539"/>
      <c r="Q3" s="539"/>
      <c r="R3" s="539"/>
      <c r="S3" s="472" t="s">
        <v>129</v>
      </c>
      <c r="T3" s="345"/>
      <c r="U3" s="290">
        <v>2</v>
      </c>
      <c r="V3" s="348" t="str">
        <f>IF(U3=1,calcAA!J2,IF(U3=2,calcAA!N2,calcAA!R2))</f>
        <v>NUOVO INSERIMENTO</v>
      </c>
      <c r="W3" s="348"/>
      <c r="X3" s="348"/>
      <c r="Y3" s="348"/>
      <c r="Z3" s="348"/>
      <c r="AA3" s="348"/>
      <c r="AB3" s="348"/>
      <c r="AC3" s="348"/>
      <c r="AD3" s="348"/>
      <c r="AE3" s="348"/>
      <c r="AF3" s="348"/>
      <c r="AG3" s="348"/>
      <c r="AH3" s="348"/>
      <c r="AI3" s="349"/>
    </row>
    <row r="4" spans="1:35" s="219" customFormat="1" ht="12" thickBot="1">
      <c r="A4" s="217"/>
      <c r="C4" s="158"/>
      <c r="D4" s="158"/>
      <c r="I4" s="245"/>
      <c r="J4" s="518" t="s">
        <v>140</v>
      </c>
      <c r="K4" s="518"/>
      <c r="L4" s="523" t="s">
        <v>141</v>
      </c>
      <c r="M4" s="523"/>
      <c r="N4" s="246" t="s">
        <v>142</v>
      </c>
      <c r="O4" s="246"/>
      <c r="P4" s="246"/>
      <c r="Q4" s="246"/>
      <c r="R4" s="245"/>
      <c r="S4" s="518" t="s">
        <v>140</v>
      </c>
      <c r="T4" s="518"/>
      <c r="U4" s="518"/>
      <c r="V4" s="475" t="s">
        <v>143</v>
      </c>
      <c r="W4" s="475"/>
      <c r="X4" s="247" t="s">
        <v>161</v>
      </c>
      <c r="Y4" s="218"/>
      <c r="Z4" s="218"/>
      <c r="AA4" s="218"/>
      <c r="AB4" s="217"/>
      <c r="AC4" s="217"/>
      <c r="AD4" s="218"/>
      <c r="AE4" s="218"/>
      <c r="AF4" s="218"/>
      <c r="AG4" s="218"/>
      <c r="AH4" s="218"/>
      <c r="AI4" s="217"/>
    </row>
    <row r="5" spans="2:43" ht="12" thickBot="1">
      <c r="B5" s="457" t="s">
        <v>5</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458"/>
      <c r="AQ5" s="219"/>
    </row>
    <row r="6" spans="1:43" s="3" customFormat="1" ht="12.75">
      <c r="A6" s="79"/>
      <c r="B6" s="352" t="s">
        <v>163</v>
      </c>
      <c r="C6" s="353"/>
      <c r="D6" s="353"/>
      <c r="E6" s="353"/>
      <c r="F6" s="353"/>
      <c r="G6" s="353"/>
      <c r="H6" s="353"/>
      <c r="I6" s="353"/>
      <c r="J6" s="353"/>
      <c r="K6" s="353"/>
      <c r="L6" s="353"/>
      <c r="M6" s="353"/>
      <c r="N6" s="353"/>
      <c r="O6" s="353"/>
      <c r="P6" s="353"/>
      <c r="Q6" s="353"/>
      <c r="R6" s="354"/>
      <c r="S6" s="203"/>
      <c r="T6" s="540" t="s">
        <v>164</v>
      </c>
      <c r="U6" s="540"/>
      <c r="V6" s="540"/>
      <c r="W6" s="540"/>
      <c r="X6" s="540"/>
      <c r="Y6" s="540"/>
      <c r="Z6" s="540"/>
      <c r="AA6" s="540"/>
      <c r="AB6" s="540"/>
      <c r="AC6" s="540"/>
      <c r="AD6" s="540"/>
      <c r="AE6" s="540"/>
      <c r="AF6" s="540"/>
      <c r="AG6" s="540"/>
      <c r="AH6" s="540"/>
      <c r="AI6" s="540"/>
      <c r="AQ6" s="219"/>
    </row>
    <row r="7" spans="2:43" ht="13.5" thickBot="1">
      <c r="B7" s="361" t="s">
        <v>6</v>
      </c>
      <c r="C7" s="361"/>
      <c r="D7" s="434"/>
      <c r="E7" s="434"/>
      <c r="F7" s="434"/>
      <c r="G7" s="434"/>
      <c r="H7" s="361" t="s">
        <v>9</v>
      </c>
      <c r="I7" s="361"/>
      <c r="J7" s="361"/>
      <c r="K7" s="361"/>
      <c r="L7" s="361"/>
      <c r="M7" s="361" t="s">
        <v>0</v>
      </c>
      <c r="N7" s="361"/>
      <c r="O7" s="361" t="s">
        <v>44</v>
      </c>
      <c r="P7" s="361"/>
      <c r="Q7" s="326" t="s">
        <v>112</v>
      </c>
      <c r="R7" s="327"/>
      <c r="S7" s="81"/>
      <c r="T7" s="332" t="s">
        <v>11</v>
      </c>
      <c r="U7" s="332"/>
      <c r="V7" s="332"/>
      <c r="W7" s="332"/>
      <c r="X7" s="332"/>
      <c r="Y7" s="332"/>
      <c r="Z7" s="332"/>
      <c r="AA7" s="332"/>
      <c r="AB7" s="332"/>
      <c r="AC7" s="332"/>
      <c r="AD7" s="332"/>
      <c r="AE7" s="476" t="s">
        <v>90</v>
      </c>
      <c r="AF7" s="476"/>
      <c r="AG7" s="332" t="s">
        <v>0</v>
      </c>
      <c r="AH7" s="332"/>
      <c r="AI7" s="541"/>
      <c r="AQ7" s="219"/>
    </row>
    <row r="8" spans="2:45" ht="12.75">
      <c r="B8" s="355" t="s">
        <v>175</v>
      </c>
      <c r="C8" s="356"/>
      <c r="D8" s="356"/>
      <c r="E8" s="357"/>
      <c r="F8" s="357"/>
      <c r="G8" s="358"/>
      <c r="H8" s="466" t="s">
        <v>191</v>
      </c>
      <c r="I8" s="467"/>
      <c r="J8" s="467"/>
      <c r="K8" s="467"/>
      <c r="L8" s="468"/>
      <c r="M8" s="465"/>
      <c r="N8" s="460"/>
      <c r="O8" s="459"/>
      <c r="P8" s="460"/>
      <c r="Q8" s="359" t="s">
        <v>137</v>
      </c>
      <c r="R8" s="360"/>
      <c r="S8" s="81"/>
      <c r="T8" s="332" t="s">
        <v>179</v>
      </c>
      <c r="U8" s="332"/>
      <c r="V8" s="332"/>
      <c r="W8" s="332"/>
      <c r="X8" s="332"/>
      <c r="Y8" s="332"/>
      <c r="Z8" s="332"/>
      <c r="AA8" s="332"/>
      <c r="AB8" s="332"/>
      <c r="AC8" s="332"/>
      <c r="AD8" s="332"/>
      <c r="AE8" s="445"/>
      <c r="AF8" s="445"/>
      <c r="AG8" s="324">
        <f>IF(AG9=2,calcAA!D2,IF(AE8&gt;1,calcAA!$E$2,2*AE8))</f>
        <v>0</v>
      </c>
      <c r="AH8" s="324"/>
      <c r="AI8" s="325"/>
      <c r="AM8" s="28">
        <f>IF(U$3=1,0,1)</f>
        <v>1</v>
      </c>
      <c r="AN8" s="252" t="s">
        <v>12</v>
      </c>
      <c r="AQ8" s="219"/>
      <c r="AS8" s="283" t="str">
        <f>Q8</f>
        <v>NO</v>
      </c>
    </row>
    <row r="9" spans="2:45" ht="12.75">
      <c r="B9" s="533" t="s">
        <v>176</v>
      </c>
      <c r="C9" s="534"/>
      <c r="D9" s="534"/>
      <c r="E9" s="494"/>
      <c r="F9" s="494"/>
      <c r="G9" s="494"/>
      <c r="H9" s="469"/>
      <c r="I9" s="470"/>
      <c r="J9" s="299" t="s">
        <v>10</v>
      </c>
      <c r="K9" s="461"/>
      <c r="L9" s="462"/>
      <c r="M9" s="531">
        <f>IF(OR(H9=0,U3=1),0,IF(K9=0,AN11,IF(OR(H9*10/K9&lt;6,H9&gt;K9),calcAA!E2,H9*10/K9)))</f>
        <v>0</v>
      </c>
      <c r="N9" s="532"/>
      <c r="O9" s="463" t="str">
        <f>IF(H9=0,AN9,2)</f>
        <v>-</v>
      </c>
      <c r="P9" s="464"/>
      <c r="Q9" s="362">
        <f>IF(AND(U3=1,H9&gt;0,H8=0,M10=1),2*M10,calcAA!AH14)</f>
        <v>0</v>
      </c>
      <c r="R9" s="363"/>
      <c r="S9" s="80"/>
      <c r="T9" s="332" t="s">
        <v>41</v>
      </c>
      <c r="U9" s="332"/>
      <c r="V9" s="332"/>
      <c r="W9" s="332"/>
      <c r="X9" s="332"/>
      <c r="Y9" s="332"/>
      <c r="Z9" s="332"/>
      <c r="AA9" s="332"/>
      <c r="AB9" s="332"/>
      <c r="AC9" s="332"/>
      <c r="AD9" s="332"/>
      <c r="AE9" s="445"/>
      <c r="AF9" s="445"/>
      <c r="AG9" s="324">
        <f>IF(AE9&gt;1,calcAA!$E$2,2*AE9)</f>
        <v>0</v>
      </c>
      <c r="AH9" s="324"/>
      <c r="AI9" s="325"/>
      <c r="AM9" s="28">
        <f>IF(U$3=1,0,1)</f>
        <v>1</v>
      </c>
      <c r="AN9" s="252" t="s">
        <v>12</v>
      </c>
      <c r="AQ9" s="219"/>
      <c r="AS9" s="284">
        <f>Q9</f>
        <v>0</v>
      </c>
    </row>
    <row r="10" spans="2:45" ht="13.5" thickBot="1">
      <c r="B10" s="528"/>
      <c r="C10" s="529"/>
      <c r="D10" s="529"/>
      <c r="E10" s="529"/>
      <c r="F10" s="529"/>
      <c r="G10" s="529"/>
      <c r="H10" s="529"/>
      <c r="I10" s="529"/>
      <c r="J10" s="529"/>
      <c r="K10" s="529"/>
      <c r="L10" s="530"/>
      <c r="M10" s="524"/>
      <c r="N10" s="525"/>
      <c r="O10" s="526"/>
      <c r="P10" s="527"/>
      <c r="Q10" s="269"/>
      <c r="R10" s="270"/>
      <c r="S10" s="80"/>
      <c r="T10" s="332" t="s">
        <v>182</v>
      </c>
      <c r="U10" s="332"/>
      <c r="V10" s="332"/>
      <c r="W10" s="332"/>
      <c r="X10" s="332"/>
      <c r="Y10" s="332"/>
      <c r="Z10" s="332"/>
      <c r="AA10" s="332"/>
      <c r="AB10" s="332"/>
      <c r="AC10" s="332"/>
      <c r="AD10" s="332"/>
      <c r="AE10" s="445"/>
      <c r="AF10" s="445"/>
      <c r="AG10" s="324">
        <f>IF(AE10&gt;1,calcAA!$E$2,1.5*AE10)</f>
        <v>0</v>
      </c>
      <c r="AH10" s="324"/>
      <c r="AI10" s="325"/>
      <c r="AM10" s="11"/>
      <c r="AN10" s="252" t="s">
        <v>180</v>
      </c>
      <c r="AQ10" s="219"/>
      <c r="AS10" s="284"/>
    </row>
    <row r="11" spans="2:45" ht="13.5" thickBot="1">
      <c r="B11" s="286"/>
      <c r="Q11" s="286"/>
      <c r="R11" s="288"/>
      <c r="S11" s="80"/>
      <c r="T11" s="332" t="s">
        <v>42</v>
      </c>
      <c r="U11" s="332"/>
      <c r="V11" s="332"/>
      <c r="W11" s="332"/>
      <c r="X11" s="332"/>
      <c r="Y11" s="332"/>
      <c r="Z11" s="332"/>
      <c r="AA11" s="332"/>
      <c r="AB11" s="332"/>
      <c r="AC11" s="332"/>
      <c r="AD11" s="332"/>
      <c r="AE11" s="445"/>
      <c r="AF11" s="445"/>
      <c r="AG11" s="324">
        <f>IF(AE11&gt;1,calcAA!$E$2,1*AE11)</f>
        <v>0</v>
      </c>
      <c r="AH11" s="324"/>
      <c r="AI11" s="325"/>
      <c r="AM11" s="336">
        <f>IF(U$3=1,0,1)</f>
        <v>1</v>
      </c>
      <c r="AN11" s="337" t="s">
        <v>162</v>
      </c>
      <c r="AO11" s="339" t="s">
        <v>89</v>
      </c>
      <c r="AP11" s="2" t="s">
        <v>177</v>
      </c>
      <c r="AQ11" s="268" t="s">
        <v>137</v>
      </c>
      <c r="AR11" s="252" t="s">
        <v>12</v>
      </c>
      <c r="AS11" s="275">
        <f>BJ12</f>
        <v>0</v>
      </c>
    </row>
    <row r="12" spans="2:63" ht="13.5" thickBot="1">
      <c r="B12" s="287"/>
      <c r="Q12" s="287"/>
      <c r="R12" s="289"/>
      <c r="S12" s="80"/>
      <c r="T12" s="395" t="s">
        <v>43</v>
      </c>
      <c r="U12" s="395"/>
      <c r="V12" s="395"/>
      <c r="W12" s="395"/>
      <c r="X12" s="395"/>
      <c r="Y12" s="395"/>
      <c r="Z12" s="395"/>
      <c r="AA12" s="395"/>
      <c r="AB12" s="395"/>
      <c r="AC12" s="395"/>
      <c r="AD12" s="395"/>
      <c r="AE12" s="481"/>
      <c r="AF12" s="481"/>
      <c r="AG12" s="350">
        <f>IF(AE12&gt;1,calcAA!$E$2,1*AE12)</f>
        <v>0</v>
      </c>
      <c r="AH12" s="350"/>
      <c r="AI12" s="351"/>
      <c r="AM12" s="336"/>
      <c r="AN12" s="338"/>
      <c r="AO12" s="340"/>
      <c r="AQ12" s="1"/>
      <c r="AS12" s="1"/>
      <c r="AU12" s="451"/>
      <c r="AV12" s="452"/>
      <c r="AW12" s="452"/>
      <c r="AX12" s="452"/>
      <c r="AY12" s="452"/>
      <c r="AZ12" s="453"/>
      <c r="BA12" s="551"/>
      <c r="BB12" s="552"/>
      <c r="BC12" s="271"/>
      <c r="BD12" s="448"/>
      <c r="BE12" s="449"/>
      <c r="BF12" s="547"/>
      <c r="BG12" s="548"/>
      <c r="BH12" s="547"/>
      <c r="BI12" s="548"/>
      <c r="BJ12" s="543"/>
      <c r="BK12" s="544"/>
    </row>
    <row r="13" spans="2:63" ht="12.75" thickBot="1" thickTop="1">
      <c r="B13" s="352" t="s">
        <v>13</v>
      </c>
      <c r="C13" s="353"/>
      <c r="D13" s="353"/>
      <c r="E13" s="353"/>
      <c r="F13" s="353"/>
      <c r="G13" s="353"/>
      <c r="H13" s="353"/>
      <c r="I13" s="353"/>
      <c r="J13" s="353"/>
      <c r="K13" s="353"/>
      <c r="L13" s="353"/>
      <c r="M13" s="353"/>
      <c r="N13" s="353"/>
      <c r="O13" s="353"/>
      <c r="P13" s="354"/>
      <c r="Q13" s="446">
        <f>IF(AS13=AN11,AN11,IF(U3=1,Q8+Q9,calcAA!AH16*AM13))</f>
        <v>0</v>
      </c>
      <c r="R13" s="447"/>
      <c r="S13" s="220"/>
      <c r="T13" s="484" t="s">
        <v>14</v>
      </c>
      <c r="U13" s="484"/>
      <c r="V13" s="484"/>
      <c r="W13" s="484"/>
      <c r="X13" s="484"/>
      <c r="Y13" s="484"/>
      <c r="Z13" s="484"/>
      <c r="AA13" s="484"/>
      <c r="AB13" s="484"/>
      <c r="AC13" s="484"/>
      <c r="AD13" s="484"/>
      <c r="AE13" s="484"/>
      <c r="AF13" s="484"/>
      <c r="AG13" s="401">
        <f>IF(COUNTIF(AG8:AI12,AN11)&gt;0,AN11,SUM(AG8:AI12))</f>
        <v>0</v>
      </c>
      <c r="AH13" s="401"/>
      <c r="AI13" s="402"/>
      <c r="AM13" s="28">
        <f>IF(U$3=1,0,1)</f>
        <v>1</v>
      </c>
      <c r="AS13" s="282" t="str">
        <f>IF(COUNTIF(AS8:AS11,AN11)&gt;0,AN11,AP11)</f>
        <v>SI</v>
      </c>
      <c r="AU13" s="454"/>
      <c r="AV13" s="455"/>
      <c r="AW13" s="455"/>
      <c r="AX13" s="455"/>
      <c r="AY13" s="455"/>
      <c r="AZ13" s="456"/>
      <c r="BA13" s="267"/>
      <c r="BB13" s="398"/>
      <c r="BC13" s="399"/>
      <c r="BD13" s="399"/>
      <c r="BE13" s="400"/>
      <c r="BF13" s="549"/>
      <c r="BG13" s="550"/>
      <c r="BH13" s="549"/>
      <c r="BI13" s="550"/>
      <c r="BJ13" s="545"/>
      <c r="BK13" s="546"/>
    </row>
    <row r="14" spans="2:35" ht="12.75" thickBot="1" thickTop="1">
      <c r="B14" s="457" t="s">
        <v>160</v>
      </c>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458"/>
    </row>
    <row r="15" spans="2:35" ht="11.25">
      <c r="B15" s="352" t="s">
        <v>184</v>
      </c>
      <c r="C15" s="353"/>
      <c r="D15" s="353"/>
      <c r="E15" s="353"/>
      <c r="F15" s="353"/>
      <c r="G15" s="353"/>
      <c r="H15" s="353"/>
      <c r="I15" s="353"/>
      <c r="J15" s="353"/>
      <c r="K15" s="353"/>
      <c r="L15" s="353"/>
      <c r="M15" s="353"/>
      <c r="N15" s="353"/>
      <c r="O15" s="353"/>
      <c r="P15" s="353"/>
      <c r="Q15" s="354"/>
      <c r="R15" s="83"/>
      <c r="S15" s="352" t="s">
        <v>186</v>
      </c>
      <c r="T15" s="353"/>
      <c r="U15" s="353"/>
      <c r="V15" s="353"/>
      <c r="W15" s="353"/>
      <c r="X15" s="353"/>
      <c r="Y15" s="353"/>
      <c r="Z15" s="353"/>
      <c r="AA15" s="353"/>
      <c r="AB15" s="353"/>
      <c r="AC15" s="353"/>
      <c r="AD15" s="353"/>
      <c r="AE15" s="353"/>
      <c r="AF15" s="353"/>
      <c r="AG15" s="353"/>
      <c r="AH15" s="353"/>
      <c r="AI15" s="354"/>
    </row>
    <row r="16" spans="2:44" ht="11.25">
      <c r="B16" s="425" t="s">
        <v>189</v>
      </c>
      <c r="C16" s="426"/>
      <c r="D16" s="426"/>
      <c r="E16" s="426"/>
      <c r="F16" s="426"/>
      <c r="G16" s="426"/>
      <c r="H16" s="426"/>
      <c r="I16" s="426"/>
      <c r="J16" s="426"/>
      <c r="K16" s="426"/>
      <c r="L16" s="426"/>
      <c r="M16" s="426"/>
      <c r="N16" s="426"/>
      <c r="O16" s="426"/>
      <c r="P16" s="426"/>
      <c r="Q16" s="428"/>
      <c r="R16" s="86"/>
      <c r="S16" s="425" t="s">
        <v>167</v>
      </c>
      <c r="T16" s="426"/>
      <c r="U16" s="426"/>
      <c r="V16" s="426"/>
      <c r="W16" s="426"/>
      <c r="X16" s="426"/>
      <c r="Y16" s="426"/>
      <c r="Z16" s="426"/>
      <c r="AA16" s="426"/>
      <c r="AB16" s="426"/>
      <c r="AC16" s="426"/>
      <c r="AD16" s="426"/>
      <c r="AE16" s="426"/>
      <c r="AF16" s="426"/>
      <c r="AG16" s="426"/>
      <c r="AH16" s="426"/>
      <c r="AI16" s="428"/>
      <c r="AM16" s="328" t="s">
        <v>159</v>
      </c>
      <c r="AN16" s="553"/>
      <c r="AO16" s="553"/>
      <c r="AP16" s="553"/>
      <c r="AQ16" s="553"/>
      <c r="AR16" s="329"/>
    </row>
    <row r="17" spans="2:44" ht="11.25">
      <c r="B17" s="396" t="s">
        <v>132</v>
      </c>
      <c r="C17" s="396"/>
      <c r="D17" s="432" t="s">
        <v>1</v>
      </c>
      <c r="E17" s="432"/>
      <c r="F17" s="432"/>
      <c r="G17" s="432" t="s">
        <v>2</v>
      </c>
      <c r="H17" s="432"/>
      <c r="I17" s="432"/>
      <c r="J17" s="114" t="s">
        <v>46</v>
      </c>
      <c r="K17" s="450" t="s">
        <v>47</v>
      </c>
      <c r="L17" s="450"/>
      <c r="M17" s="396" t="s">
        <v>48</v>
      </c>
      <c r="N17" s="396"/>
      <c r="O17" s="396" t="s">
        <v>3</v>
      </c>
      <c r="P17" s="396"/>
      <c r="Q17" s="164" t="s">
        <v>4</v>
      </c>
      <c r="R17" s="86"/>
      <c r="S17" s="396" t="s">
        <v>132</v>
      </c>
      <c r="T17" s="396"/>
      <c r="U17" s="432" t="s">
        <v>1</v>
      </c>
      <c r="V17" s="432"/>
      <c r="W17" s="432"/>
      <c r="X17" s="432" t="s">
        <v>2</v>
      </c>
      <c r="Y17" s="432"/>
      <c r="Z17" s="432"/>
      <c r="AA17" s="114" t="s">
        <v>46</v>
      </c>
      <c r="AB17" s="396" t="s">
        <v>47</v>
      </c>
      <c r="AC17" s="396"/>
      <c r="AD17" s="301" t="s">
        <v>192</v>
      </c>
      <c r="AE17" s="396" t="s">
        <v>49</v>
      </c>
      <c r="AF17" s="396"/>
      <c r="AG17" s="396" t="s">
        <v>3</v>
      </c>
      <c r="AH17" s="396"/>
      <c r="AI17" s="87" t="s">
        <v>4</v>
      </c>
      <c r="AO17" s="341" t="s">
        <v>3</v>
      </c>
      <c r="AP17" s="341"/>
      <c r="AQ17" s="341" t="s">
        <v>4</v>
      </c>
      <c r="AR17" s="341"/>
    </row>
    <row r="18" spans="1:44" ht="11.25" customHeight="1">
      <c r="A18" s="75">
        <v>1</v>
      </c>
      <c r="B18" s="333" t="str">
        <f>calcAA!E46</f>
        <v>-</v>
      </c>
      <c r="C18" s="333"/>
      <c r="D18" s="416"/>
      <c r="E18" s="417"/>
      <c r="F18" s="417"/>
      <c r="G18" s="416"/>
      <c r="H18" s="416"/>
      <c r="I18" s="416"/>
      <c r="J18" s="93"/>
      <c r="K18" s="342"/>
      <c r="L18" s="343"/>
      <c r="M18" s="423">
        <f>IF(D18=0,0,DAYS360(D18,G18+1))</f>
        <v>0</v>
      </c>
      <c r="N18" s="424"/>
      <c r="O18" s="397">
        <f>INT(M18/30)</f>
        <v>0</v>
      </c>
      <c r="P18" s="397"/>
      <c r="Q18" s="199">
        <f>M18-(O18*30)</f>
        <v>0</v>
      </c>
      <c r="R18" s="89">
        <v>1</v>
      </c>
      <c r="S18" s="333" t="str">
        <f>calcAA!E110</f>
        <v>-</v>
      </c>
      <c r="T18" s="333"/>
      <c r="U18" s="387"/>
      <c r="V18" s="387"/>
      <c r="W18" s="387"/>
      <c r="X18" s="387"/>
      <c r="Y18" s="387"/>
      <c r="Z18" s="387"/>
      <c r="AA18" s="93"/>
      <c r="AB18" s="342"/>
      <c r="AC18" s="343"/>
      <c r="AD18" s="303"/>
      <c r="AE18" s="330">
        <f>IF(U18=0,0,DAYS360(U18,X18+1))</f>
        <v>0</v>
      </c>
      <c r="AF18" s="330"/>
      <c r="AG18" s="397">
        <f>INT(AE18/30)</f>
        <v>0</v>
      </c>
      <c r="AH18" s="397"/>
      <c r="AI18" s="199">
        <f>AE18-(AG18*30)</f>
        <v>0</v>
      </c>
      <c r="AO18" s="322">
        <f>IF(AND(AB18=1,AD18=1),AG18,0)</f>
        <v>0</v>
      </c>
      <c r="AP18" s="323"/>
      <c r="AQ18" s="322">
        <f>IF(AND(AB18=1,AD18=1),AI18,0)</f>
        <v>0</v>
      </c>
      <c r="AR18" s="323"/>
    </row>
    <row r="19" spans="1:44" ht="11.25" customHeight="1">
      <c r="A19" s="75">
        <v>2</v>
      </c>
      <c r="B19" s="333" t="str">
        <f>calcAA!E47</f>
        <v>-</v>
      </c>
      <c r="C19" s="333"/>
      <c r="D19" s="416"/>
      <c r="E19" s="417"/>
      <c r="F19" s="417"/>
      <c r="G19" s="416"/>
      <c r="H19" s="416"/>
      <c r="I19" s="416"/>
      <c r="J19" s="93"/>
      <c r="K19" s="342"/>
      <c r="L19" s="343"/>
      <c r="M19" s="423">
        <f>IF(D19=0,0,DAYS360(D19,G19+1))</f>
        <v>0</v>
      </c>
      <c r="N19" s="424"/>
      <c r="O19" s="397">
        <f>INT(M19/30)</f>
        <v>0</v>
      </c>
      <c r="P19" s="397"/>
      <c r="Q19" s="199">
        <f>M19-(O19*30)</f>
        <v>0</v>
      </c>
      <c r="R19" s="89">
        <v>2</v>
      </c>
      <c r="S19" s="333" t="str">
        <f>calcAA!E111</f>
        <v>-</v>
      </c>
      <c r="T19" s="333"/>
      <c r="U19" s="387"/>
      <c r="V19" s="387"/>
      <c r="W19" s="387"/>
      <c r="X19" s="387"/>
      <c r="Y19" s="387"/>
      <c r="Z19" s="387"/>
      <c r="AA19" s="93"/>
      <c r="AB19" s="342"/>
      <c r="AC19" s="343"/>
      <c r="AD19" s="303"/>
      <c r="AE19" s="330">
        <f aca="true" t="shared" si="0" ref="AE19:AE42">IF(U19=0,0,DAYS360(U19,X19+1))</f>
        <v>0</v>
      </c>
      <c r="AF19" s="330"/>
      <c r="AG19" s="397">
        <f aca="true" t="shared" si="1" ref="AG19:AG42">INT(AE19/30)</f>
        <v>0</v>
      </c>
      <c r="AH19" s="397"/>
      <c r="AI19" s="199">
        <f aca="true" t="shared" si="2" ref="AI19:AI42">AE19-(AG19*30)</f>
        <v>0</v>
      </c>
      <c r="AO19" s="322">
        <f aca="true" t="shared" si="3" ref="AO19:AO42">IF(AND(AB19=1,AD19=1),AG19,0)</f>
        <v>0</v>
      </c>
      <c r="AP19" s="323"/>
      <c r="AQ19" s="322">
        <f aca="true" t="shared" si="4" ref="AQ19:AQ42">IF(AND(AB19=1,AD19=1),AI19,0)</f>
        <v>0</v>
      </c>
      <c r="AR19" s="323"/>
    </row>
    <row r="20" spans="1:44" ht="11.25" customHeight="1">
      <c r="A20" s="75">
        <v>3</v>
      </c>
      <c r="B20" s="333" t="str">
        <f>calcAA!E48</f>
        <v>-</v>
      </c>
      <c r="C20" s="333"/>
      <c r="D20" s="416"/>
      <c r="E20" s="417"/>
      <c r="F20" s="417"/>
      <c r="G20" s="416"/>
      <c r="H20" s="416"/>
      <c r="I20" s="416"/>
      <c r="J20" s="93"/>
      <c r="K20" s="342"/>
      <c r="L20" s="343"/>
      <c r="M20" s="423">
        <f>IF(D20=0,0,DAYS360(D20,G20+1))</f>
        <v>0</v>
      </c>
      <c r="N20" s="424"/>
      <c r="O20" s="397">
        <f>INT(M20/30)</f>
        <v>0</v>
      </c>
      <c r="P20" s="397"/>
      <c r="Q20" s="199">
        <f>M20-(O20*30)</f>
        <v>0</v>
      </c>
      <c r="R20" s="89">
        <v>3</v>
      </c>
      <c r="S20" s="333" t="str">
        <f>calcAA!E112</f>
        <v>-</v>
      </c>
      <c r="T20" s="333"/>
      <c r="U20" s="387"/>
      <c r="V20" s="387"/>
      <c r="W20" s="387"/>
      <c r="X20" s="387"/>
      <c r="Y20" s="387"/>
      <c r="Z20" s="387"/>
      <c r="AA20" s="93"/>
      <c r="AB20" s="342"/>
      <c r="AC20" s="343"/>
      <c r="AD20" s="303"/>
      <c r="AE20" s="330">
        <f t="shared" si="0"/>
        <v>0</v>
      </c>
      <c r="AF20" s="330"/>
      <c r="AG20" s="397">
        <f t="shared" si="1"/>
        <v>0</v>
      </c>
      <c r="AH20" s="397"/>
      <c r="AI20" s="199">
        <f t="shared" si="2"/>
        <v>0</v>
      </c>
      <c r="AO20" s="322">
        <f t="shared" si="3"/>
        <v>0</v>
      </c>
      <c r="AP20" s="323"/>
      <c r="AQ20" s="322">
        <f t="shared" si="4"/>
        <v>0</v>
      </c>
      <c r="AR20" s="323"/>
    </row>
    <row r="21" spans="1:44" ht="11.25" customHeight="1">
      <c r="A21" s="75">
        <v>4</v>
      </c>
      <c r="B21" s="333" t="str">
        <f>calcAA!E49</f>
        <v>-</v>
      </c>
      <c r="C21" s="333"/>
      <c r="D21" s="416"/>
      <c r="E21" s="417"/>
      <c r="F21" s="417"/>
      <c r="G21" s="416"/>
      <c r="H21" s="416"/>
      <c r="I21" s="416"/>
      <c r="J21" s="93"/>
      <c r="K21" s="342"/>
      <c r="L21" s="343"/>
      <c r="M21" s="423">
        <f>IF(D21=0,0,DAYS360(D21,G21+1))</f>
        <v>0</v>
      </c>
      <c r="N21" s="424"/>
      <c r="O21" s="397">
        <f aca="true" t="shared" si="5" ref="O21:O42">INT(M21/30)</f>
        <v>0</v>
      </c>
      <c r="P21" s="397"/>
      <c r="Q21" s="199">
        <f aca="true" t="shared" si="6" ref="Q21:Q47">M21-(O21*30)</f>
        <v>0</v>
      </c>
      <c r="R21" s="89">
        <v>4</v>
      </c>
      <c r="S21" s="333" t="str">
        <f>calcAA!E113</f>
        <v>-</v>
      </c>
      <c r="T21" s="333"/>
      <c r="U21" s="387"/>
      <c r="V21" s="387"/>
      <c r="W21" s="387"/>
      <c r="X21" s="387"/>
      <c r="Y21" s="387"/>
      <c r="Z21" s="387"/>
      <c r="AA21" s="93"/>
      <c r="AB21" s="342"/>
      <c r="AC21" s="343"/>
      <c r="AD21" s="303"/>
      <c r="AE21" s="330">
        <f t="shared" si="0"/>
        <v>0</v>
      </c>
      <c r="AF21" s="330"/>
      <c r="AG21" s="397">
        <f t="shared" si="1"/>
        <v>0</v>
      </c>
      <c r="AH21" s="397"/>
      <c r="AI21" s="199">
        <f t="shared" si="2"/>
        <v>0</v>
      </c>
      <c r="AO21" s="322">
        <f t="shared" si="3"/>
        <v>0</v>
      </c>
      <c r="AP21" s="323"/>
      <c r="AQ21" s="322">
        <f t="shared" si="4"/>
        <v>0</v>
      </c>
      <c r="AR21" s="323"/>
    </row>
    <row r="22" spans="1:44" ht="11.25" customHeight="1">
      <c r="A22" s="75">
        <v>5</v>
      </c>
      <c r="B22" s="333" t="str">
        <f>calcAA!E50</f>
        <v>-</v>
      </c>
      <c r="C22" s="333"/>
      <c r="D22" s="416"/>
      <c r="E22" s="417"/>
      <c r="F22" s="417"/>
      <c r="G22" s="416"/>
      <c r="H22" s="416"/>
      <c r="I22" s="416"/>
      <c r="J22" s="93"/>
      <c r="K22" s="342"/>
      <c r="L22" s="343"/>
      <c r="M22" s="423">
        <f aca="true" t="shared" si="7" ref="M22:M42">IF(D22=0,0,DAYS360(D22,G22+1))</f>
        <v>0</v>
      </c>
      <c r="N22" s="424"/>
      <c r="O22" s="397">
        <f t="shared" si="5"/>
        <v>0</v>
      </c>
      <c r="P22" s="397"/>
      <c r="Q22" s="199">
        <f t="shared" si="6"/>
        <v>0</v>
      </c>
      <c r="R22" s="89">
        <v>5</v>
      </c>
      <c r="S22" s="333" t="str">
        <f>calcAA!E114</f>
        <v>-</v>
      </c>
      <c r="T22" s="333"/>
      <c r="U22" s="387"/>
      <c r="V22" s="387"/>
      <c r="W22" s="387"/>
      <c r="X22" s="387"/>
      <c r="Y22" s="387"/>
      <c r="Z22" s="387"/>
      <c r="AA22" s="93"/>
      <c r="AB22" s="342"/>
      <c r="AC22" s="343"/>
      <c r="AD22" s="303"/>
      <c r="AE22" s="330">
        <f t="shared" si="0"/>
        <v>0</v>
      </c>
      <c r="AF22" s="330"/>
      <c r="AG22" s="397">
        <f t="shared" si="1"/>
        <v>0</v>
      </c>
      <c r="AH22" s="397"/>
      <c r="AI22" s="199">
        <f t="shared" si="2"/>
        <v>0</v>
      </c>
      <c r="AO22" s="322">
        <f t="shared" si="3"/>
        <v>0</v>
      </c>
      <c r="AP22" s="323"/>
      <c r="AQ22" s="322">
        <f t="shared" si="4"/>
        <v>0</v>
      </c>
      <c r="AR22" s="323"/>
    </row>
    <row r="23" spans="1:44" ht="11.25" customHeight="1">
      <c r="A23" s="75">
        <v>6</v>
      </c>
      <c r="B23" s="333" t="str">
        <f>calcAA!E51</f>
        <v>-</v>
      </c>
      <c r="C23" s="333"/>
      <c r="D23" s="416"/>
      <c r="E23" s="417"/>
      <c r="F23" s="417"/>
      <c r="G23" s="416"/>
      <c r="H23" s="416"/>
      <c r="I23" s="416"/>
      <c r="J23" s="93"/>
      <c r="K23" s="342"/>
      <c r="L23" s="343"/>
      <c r="M23" s="423">
        <f t="shared" si="7"/>
        <v>0</v>
      </c>
      <c r="N23" s="424"/>
      <c r="O23" s="397">
        <f t="shared" si="5"/>
        <v>0</v>
      </c>
      <c r="P23" s="397"/>
      <c r="Q23" s="199">
        <f t="shared" si="6"/>
        <v>0</v>
      </c>
      <c r="R23" s="89">
        <v>6</v>
      </c>
      <c r="S23" s="333" t="str">
        <f>calcAA!E115</f>
        <v>-</v>
      </c>
      <c r="T23" s="333"/>
      <c r="U23" s="387"/>
      <c r="V23" s="387"/>
      <c r="W23" s="387"/>
      <c r="X23" s="387"/>
      <c r="Y23" s="387"/>
      <c r="Z23" s="387"/>
      <c r="AA23" s="93"/>
      <c r="AB23" s="342"/>
      <c r="AC23" s="343"/>
      <c r="AD23" s="303"/>
      <c r="AE23" s="330">
        <f t="shared" si="0"/>
        <v>0</v>
      </c>
      <c r="AF23" s="330"/>
      <c r="AG23" s="397">
        <f t="shared" si="1"/>
        <v>0</v>
      </c>
      <c r="AH23" s="397"/>
      <c r="AI23" s="199">
        <f t="shared" si="2"/>
        <v>0</v>
      </c>
      <c r="AO23" s="322">
        <f t="shared" si="3"/>
        <v>0</v>
      </c>
      <c r="AP23" s="323"/>
      <c r="AQ23" s="322">
        <f t="shared" si="4"/>
        <v>0</v>
      </c>
      <c r="AR23" s="323"/>
    </row>
    <row r="24" spans="1:44" ht="11.25" customHeight="1">
      <c r="A24" s="75">
        <v>7</v>
      </c>
      <c r="B24" s="333" t="str">
        <f>calcAA!E52</f>
        <v>-</v>
      </c>
      <c r="C24" s="333"/>
      <c r="D24" s="416"/>
      <c r="E24" s="417"/>
      <c r="F24" s="417"/>
      <c r="G24" s="416"/>
      <c r="H24" s="416"/>
      <c r="I24" s="416"/>
      <c r="J24" s="93"/>
      <c r="K24" s="342"/>
      <c r="L24" s="343"/>
      <c r="M24" s="423">
        <f t="shared" si="7"/>
        <v>0</v>
      </c>
      <c r="N24" s="424"/>
      <c r="O24" s="397">
        <f t="shared" si="5"/>
        <v>0</v>
      </c>
      <c r="P24" s="397"/>
      <c r="Q24" s="199">
        <f t="shared" si="6"/>
        <v>0</v>
      </c>
      <c r="R24" s="89">
        <v>7</v>
      </c>
      <c r="S24" s="333" t="str">
        <f>calcAA!E116</f>
        <v>-</v>
      </c>
      <c r="T24" s="333"/>
      <c r="U24" s="387"/>
      <c r="V24" s="387"/>
      <c r="W24" s="387"/>
      <c r="X24" s="387"/>
      <c r="Y24" s="387"/>
      <c r="Z24" s="387"/>
      <c r="AA24" s="93"/>
      <c r="AB24" s="342"/>
      <c r="AC24" s="343"/>
      <c r="AD24" s="303"/>
      <c r="AE24" s="330">
        <f t="shared" si="0"/>
        <v>0</v>
      </c>
      <c r="AF24" s="330"/>
      <c r="AG24" s="397">
        <f t="shared" si="1"/>
        <v>0</v>
      </c>
      <c r="AH24" s="397"/>
      <c r="AI24" s="199">
        <f t="shared" si="2"/>
        <v>0</v>
      </c>
      <c r="AL24" s="189"/>
      <c r="AO24" s="322">
        <f t="shared" si="3"/>
        <v>0</v>
      </c>
      <c r="AP24" s="323"/>
      <c r="AQ24" s="322">
        <f t="shared" si="4"/>
        <v>0</v>
      </c>
      <c r="AR24" s="323"/>
    </row>
    <row r="25" spans="1:44" ht="11.25" customHeight="1">
      <c r="A25" s="75">
        <v>8</v>
      </c>
      <c r="B25" s="333" t="str">
        <f>calcAA!E53</f>
        <v>-</v>
      </c>
      <c r="C25" s="333"/>
      <c r="D25" s="416"/>
      <c r="E25" s="417"/>
      <c r="F25" s="417"/>
      <c r="G25" s="416"/>
      <c r="H25" s="416"/>
      <c r="I25" s="416"/>
      <c r="J25" s="93"/>
      <c r="K25" s="342"/>
      <c r="L25" s="343"/>
      <c r="M25" s="423">
        <f t="shared" si="7"/>
        <v>0</v>
      </c>
      <c r="N25" s="424"/>
      <c r="O25" s="397">
        <f t="shared" si="5"/>
        <v>0</v>
      </c>
      <c r="P25" s="397"/>
      <c r="Q25" s="199">
        <f t="shared" si="6"/>
        <v>0</v>
      </c>
      <c r="R25" s="89">
        <v>8</v>
      </c>
      <c r="S25" s="333" t="str">
        <f>calcAA!E117</f>
        <v>-</v>
      </c>
      <c r="T25" s="333"/>
      <c r="U25" s="387"/>
      <c r="V25" s="387"/>
      <c r="W25" s="387"/>
      <c r="X25" s="387"/>
      <c r="Y25" s="387"/>
      <c r="Z25" s="387"/>
      <c r="AA25" s="93"/>
      <c r="AB25" s="342"/>
      <c r="AC25" s="343"/>
      <c r="AD25" s="303"/>
      <c r="AE25" s="330">
        <f t="shared" si="0"/>
        <v>0</v>
      </c>
      <c r="AF25" s="330"/>
      <c r="AG25" s="397">
        <f t="shared" si="1"/>
        <v>0</v>
      </c>
      <c r="AH25" s="397"/>
      <c r="AI25" s="199">
        <f t="shared" si="2"/>
        <v>0</v>
      </c>
      <c r="AO25" s="322">
        <f t="shared" si="3"/>
        <v>0</v>
      </c>
      <c r="AP25" s="323"/>
      <c r="AQ25" s="322">
        <f t="shared" si="4"/>
        <v>0</v>
      </c>
      <c r="AR25" s="323"/>
    </row>
    <row r="26" spans="1:44" ht="11.25" customHeight="1">
      <c r="A26" s="75">
        <v>9</v>
      </c>
      <c r="B26" s="333" t="str">
        <f>calcAA!E54</f>
        <v>-</v>
      </c>
      <c r="C26" s="333"/>
      <c r="D26" s="416"/>
      <c r="E26" s="417"/>
      <c r="F26" s="417"/>
      <c r="G26" s="416"/>
      <c r="H26" s="416"/>
      <c r="I26" s="416"/>
      <c r="J26" s="93"/>
      <c r="K26" s="342"/>
      <c r="L26" s="343"/>
      <c r="M26" s="423">
        <f t="shared" si="7"/>
        <v>0</v>
      </c>
      <c r="N26" s="424"/>
      <c r="O26" s="397">
        <f t="shared" si="5"/>
        <v>0</v>
      </c>
      <c r="P26" s="397"/>
      <c r="Q26" s="199">
        <f t="shared" si="6"/>
        <v>0</v>
      </c>
      <c r="R26" s="89">
        <v>9</v>
      </c>
      <c r="S26" s="333" t="str">
        <f>calcAA!E118</f>
        <v>-</v>
      </c>
      <c r="T26" s="333"/>
      <c r="U26" s="387"/>
      <c r="V26" s="387"/>
      <c r="W26" s="387"/>
      <c r="X26" s="387"/>
      <c r="Y26" s="387"/>
      <c r="Z26" s="387"/>
      <c r="AA26" s="93"/>
      <c r="AB26" s="342"/>
      <c r="AC26" s="343"/>
      <c r="AD26" s="303"/>
      <c r="AE26" s="330">
        <f t="shared" si="0"/>
        <v>0</v>
      </c>
      <c r="AF26" s="330"/>
      <c r="AG26" s="397">
        <f t="shared" si="1"/>
        <v>0</v>
      </c>
      <c r="AH26" s="397"/>
      <c r="AI26" s="199">
        <f t="shared" si="2"/>
        <v>0</v>
      </c>
      <c r="AO26" s="322">
        <f t="shared" si="3"/>
        <v>0</v>
      </c>
      <c r="AP26" s="323"/>
      <c r="AQ26" s="322">
        <f t="shared" si="4"/>
        <v>0</v>
      </c>
      <c r="AR26" s="323"/>
    </row>
    <row r="27" spans="1:44" ht="11.25" customHeight="1">
      <c r="A27" s="75">
        <v>10</v>
      </c>
      <c r="B27" s="333" t="str">
        <f>calcAA!E55</f>
        <v>-</v>
      </c>
      <c r="C27" s="333"/>
      <c r="D27" s="416"/>
      <c r="E27" s="417"/>
      <c r="F27" s="417"/>
      <c r="G27" s="416"/>
      <c r="H27" s="416"/>
      <c r="I27" s="416"/>
      <c r="J27" s="93"/>
      <c r="K27" s="342"/>
      <c r="L27" s="343"/>
      <c r="M27" s="423">
        <f t="shared" si="7"/>
        <v>0</v>
      </c>
      <c r="N27" s="424"/>
      <c r="O27" s="397">
        <f t="shared" si="5"/>
        <v>0</v>
      </c>
      <c r="P27" s="397"/>
      <c r="Q27" s="199">
        <f t="shared" si="6"/>
        <v>0</v>
      </c>
      <c r="R27" s="89">
        <v>10</v>
      </c>
      <c r="S27" s="333" t="str">
        <f>calcAA!E119</f>
        <v>-</v>
      </c>
      <c r="T27" s="333"/>
      <c r="U27" s="387"/>
      <c r="V27" s="387"/>
      <c r="W27" s="387"/>
      <c r="X27" s="387"/>
      <c r="Y27" s="387"/>
      <c r="Z27" s="387"/>
      <c r="AA27" s="93"/>
      <c r="AB27" s="342"/>
      <c r="AC27" s="343"/>
      <c r="AD27" s="303"/>
      <c r="AE27" s="330">
        <f t="shared" si="0"/>
        <v>0</v>
      </c>
      <c r="AF27" s="330"/>
      <c r="AG27" s="397">
        <f t="shared" si="1"/>
        <v>0</v>
      </c>
      <c r="AH27" s="397"/>
      <c r="AI27" s="199">
        <f t="shared" si="2"/>
        <v>0</v>
      </c>
      <c r="AO27" s="322">
        <f t="shared" si="3"/>
        <v>0</v>
      </c>
      <c r="AP27" s="323"/>
      <c r="AQ27" s="322">
        <f t="shared" si="4"/>
        <v>0</v>
      </c>
      <c r="AR27" s="323"/>
    </row>
    <row r="28" spans="1:44" ht="11.25" customHeight="1">
      <c r="A28" s="75">
        <v>11</v>
      </c>
      <c r="B28" s="333" t="str">
        <f>calcAA!E56</f>
        <v>-</v>
      </c>
      <c r="C28" s="333"/>
      <c r="D28" s="416"/>
      <c r="E28" s="417"/>
      <c r="F28" s="417"/>
      <c r="G28" s="416"/>
      <c r="H28" s="416"/>
      <c r="I28" s="416"/>
      <c r="J28" s="93"/>
      <c r="K28" s="342"/>
      <c r="L28" s="343"/>
      <c r="M28" s="423">
        <f t="shared" si="7"/>
        <v>0</v>
      </c>
      <c r="N28" s="424"/>
      <c r="O28" s="397">
        <f t="shared" si="5"/>
        <v>0</v>
      </c>
      <c r="P28" s="397"/>
      <c r="Q28" s="199">
        <f t="shared" si="6"/>
        <v>0</v>
      </c>
      <c r="R28" s="89">
        <v>11</v>
      </c>
      <c r="S28" s="333" t="str">
        <f>calcAA!E120</f>
        <v>-</v>
      </c>
      <c r="T28" s="333"/>
      <c r="U28" s="387"/>
      <c r="V28" s="387"/>
      <c r="W28" s="387"/>
      <c r="X28" s="387"/>
      <c r="Y28" s="387"/>
      <c r="Z28" s="387"/>
      <c r="AA28" s="93"/>
      <c r="AB28" s="342"/>
      <c r="AC28" s="343"/>
      <c r="AD28" s="303"/>
      <c r="AE28" s="330">
        <f t="shared" si="0"/>
        <v>0</v>
      </c>
      <c r="AF28" s="330"/>
      <c r="AG28" s="397">
        <f t="shared" si="1"/>
        <v>0</v>
      </c>
      <c r="AH28" s="397"/>
      <c r="AI28" s="199">
        <f t="shared" si="2"/>
        <v>0</v>
      </c>
      <c r="AO28" s="322">
        <f t="shared" si="3"/>
        <v>0</v>
      </c>
      <c r="AP28" s="323"/>
      <c r="AQ28" s="322">
        <f t="shared" si="4"/>
        <v>0</v>
      </c>
      <c r="AR28" s="323"/>
    </row>
    <row r="29" spans="1:44" ht="11.25" customHeight="1">
      <c r="A29" s="75">
        <v>12</v>
      </c>
      <c r="B29" s="333" t="str">
        <f>calcAA!E57</f>
        <v>-</v>
      </c>
      <c r="C29" s="333"/>
      <c r="D29" s="416"/>
      <c r="E29" s="417"/>
      <c r="F29" s="417"/>
      <c r="G29" s="416"/>
      <c r="H29" s="416"/>
      <c r="I29" s="416"/>
      <c r="J29" s="93"/>
      <c r="K29" s="342"/>
      <c r="L29" s="343"/>
      <c r="M29" s="423">
        <f t="shared" si="7"/>
        <v>0</v>
      </c>
      <c r="N29" s="424"/>
      <c r="O29" s="397">
        <f t="shared" si="5"/>
        <v>0</v>
      </c>
      <c r="P29" s="397"/>
      <c r="Q29" s="199">
        <f t="shared" si="6"/>
        <v>0</v>
      </c>
      <c r="R29" s="89">
        <v>12</v>
      </c>
      <c r="S29" s="333" t="str">
        <f>calcAA!E121</f>
        <v>-</v>
      </c>
      <c r="T29" s="333"/>
      <c r="U29" s="387"/>
      <c r="V29" s="387"/>
      <c r="W29" s="387"/>
      <c r="X29" s="387"/>
      <c r="Y29" s="387"/>
      <c r="Z29" s="387"/>
      <c r="AA29" s="93"/>
      <c r="AB29" s="342"/>
      <c r="AC29" s="343"/>
      <c r="AD29" s="303"/>
      <c r="AE29" s="330">
        <f t="shared" si="0"/>
        <v>0</v>
      </c>
      <c r="AF29" s="330"/>
      <c r="AG29" s="397">
        <f t="shared" si="1"/>
        <v>0</v>
      </c>
      <c r="AH29" s="397"/>
      <c r="AI29" s="199">
        <f t="shared" si="2"/>
        <v>0</v>
      </c>
      <c r="AO29" s="322">
        <f t="shared" si="3"/>
        <v>0</v>
      </c>
      <c r="AP29" s="323"/>
      <c r="AQ29" s="322">
        <f t="shared" si="4"/>
        <v>0</v>
      </c>
      <c r="AR29" s="323"/>
    </row>
    <row r="30" spans="1:44" ht="11.25" customHeight="1">
      <c r="A30" s="75">
        <v>13</v>
      </c>
      <c r="B30" s="333" t="str">
        <f>calcAA!E58</f>
        <v>-</v>
      </c>
      <c r="C30" s="333"/>
      <c r="D30" s="416"/>
      <c r="E30" s="417"/>
      <c r="F30" s="417"/>
      <c r="G30" s="416"/>
      <c r="H30" s="416"/>
      <c r="I30" s="416"/>
      <c r="J30" s="93"/>
      <c r="K30" s="342"/>
      <c r="L30" s="343"/>
      <c r="M30" s="423">
        <f t="shared" si="7"/>
        <v>0</v>
      </c>
      <c r="N30" s="424"/>
      <c r="O30" s="397">
        <f t="shared" si="5"/>
        <v>0</v>
      </c>
      <c r="P30" s="397"/>
      <c r="Q30" s="199">
        <f t="shared" si="6"/>
        <v>0</v>
      </c>
      <c r="R30" s="89">
        <v>13</v>
      </c>
      <c r="S30" s="333" t="str">
        <f>calcAA!E122</f>
        <v>-</v>
      </c>
      <c r="T30" s="333"/>
      <c r="U30" s="387"/>
      <c r="V30" s="387"/>
      <c r="W30" s="387"/>
      <c r="X30" s="387"/>
      <c r="Y30" s="387"/>
      <c r="Z30" s="387"/>
      <c r="AA30" s="93"/>
      <c r="AB30" s="342"/>
      <c r="AC30" s="343"/>
      <c r="AD30" s="303"/>
      <c r="AE30" s="330">
        <f t="shared" si="0"/>
        <v>0</v>
      </c>
      <c r="AF30" s="330"/>
      <c r="AG30" s="397">
        <f t="shared" si="1"/>
        <v>0</v>
      </c>
      <c r="AH30" s="397"/>
      <c r="AI30" s="199">
        <f t="shared" si="2"/>
        <v>0</v>
      </c>
      <c r="AO30" s="322">
        <f t="shared" si="3"/>
        <v>0</v>
      </c>
      <c r="AP30" s="323"/>
      <c r="AQ30" s="322">
        <f t="shared" si="4"/>
        <v>0</v>
      </c>
      <c r="AR30" s="323"/>
    </row>
    <row r="31" spans="1:44" ht="11.25" customHeight="1">
      <c r="A31" s="75">
        <v>14</v>
      </c>
      <c r="B31" s="333" t="str">
        <f>calcAA!E59</f>
        <v>-</v>
      </c>
      <c r="C31" s="333"/>
      <c r="D31" s="416"/>
      <c r="E31" s="417"/>
      <c r="F31" s="417"/>
      <c r="G31" s="416"/>
      <c r="H31" s="416"/>
      <c r="I31" s="416"/>
      <c r="J31" s="93"/>
      <c r="K31" s="342"/>
      <c r="L31" s="343"/>
      <c r="M31" s="423">
        <f t="shared" si="7"/>
        <v>0</v>
      </c>
      <c r="N31" s="424"/>
      <c r="O31" s="397">
        <f t="shared" si="5"/>
        <v>0</v>
      </c>
      <c r="P31" s="397"/>
      <c r="Q31" s="199">
        <f t="shared" si="6"/>
        <v>0</v>
      </c>
      <c r="R31" s="89">
        <v>14</v>
      </c>
      <c r="S31" s="333" t="str">
        <f>calcAA!E123</f>
        <v>-</v>
      </c>
      <c r="T31" s="333"/>
      <c r="U31" s="387"/>
      <c r="V31" s="387"/>
      <c r="W31" s="387"/>
      <c r="X31" s="387"/>
      <c r="Y31" s="387"/>
      <c r="Z31" s="387"/>
      <c r="AA31" s="93"/>
      <c r="AB31" s="342"/>
      <c r="AC31" s="343"/>
      <c r="AD31" s="303"/>
      <c r="AE31" s="330">
        <f t="shared" si="0"/>
        <v>0</v>
      </c>
      <c r="AF31" s="330"/>
      <c r="AG31" s="397">
        <f t="shared" si="1"/>
        <v>0</v>
      </c>
      <c r="AH31" s="397"/>
      <c r="AI31" s="199">
        <f t="shared" si="2"/>
        <v>0</v>
      </c>
      <c r="AO31" s="322">
        <f t="shared" si="3"/>
        <v>0</v>
      </c>
      <c r="AP31" s="323"/>
      <c r="AQ31" s="322">
        <f t="shared" si="4"/>
        <v>0</v>
      </c>
      <c r="AR31" s="323"/>
    </row>
    <row r="32" spans="1:44" ht="11.25" customHeight="1">
      <c r="A32" s="75">
        <v>15</v>
      </c>
      <c r="B32" s="333" t="str">
        <f>calcAA!E60</f>
        <v>-</v>
      </c>
      <c r="C32" s="333"/>
      <c r="D32" s="416"/>
      <c r="E32" s="417"/>
      <c r="F32" s="417"/>
      <c r="G32" s="416"/>
      <c r="H32" s="416"/>
      <c r="I32" s="416"/>
      <c r="J32" s="93"/>
      <c r="K32" s="342"/>
      <c r="L32" s="343"/>
      <c r="M32" s="423">
        <f t="shared" si="7"/>
        <v>0</v>
      </c>
      <c r="N32" s="424"/>
      <c r="O32" s="397">
        <f t="shared" si="5"/>
        <v>0</v>
      </c>
      <c r="P32" s="397"/>
      <c r="Q32" s="199">
        <f t="shared" si="6"/>
        <v>0</v>
      </c>
      <c r="R32" s="89">
        <v>15</v>
      </c>
      <c r="S32" s="333" t="str">
        <f>calcAA!E124</f>
        <v>-</v>
      </c>
      <c r="T32" s="333"/>
      <c r="U32" s="387"/>
      <c r="V32" s="387"/>
      <c r="W32" s="387"/>
      <c r="X32" s="387"/>
      <c r="Y32" s="387"/>
      <c r="Z32" s="387"/>
      <c r="AA32" s="93"/>
      <c r="AB32" s="342"/>
      <c r="AC32" s="343"/>
      <c r="AD32" s="303"/>
      <c r="AE32" s="330">
        <f t="shared" si="0"/>
        <v>0</v>
      </c>
      <c r="AF32" s="330"/>
      <c r="AG32" s="397">
        <f t="shared" si="1"/>
        <v>0</v>
      </c>
      <c r="AH32" s="397"/>
      <c r="AI32" s="199">
        <f t="shared" si="2"/>
        <v>0</v>
      </c>
      <c r="AO32" s="322">
        <f t="shared" si="3"/>
        <v>0</v>
      </c>
      <c r="AP32" s="323"/>
      <c r="AQ32" s="322">
        <f t="shared" si="4"/>
        <v>0</v>
      </c>
      <c r="AR32" s="323"/>
    </row>
    <row r="33" spans="1:44" ht="11.25" customHeight="1">
      <c r="A33" s="75">
        <v>16</v>
      </c>
      <c r="B33" s="333" t="str">
        <f>calcAA!E61</f>
        <v>-</v>
      </c>
      <c r="C33" s="333"/>
      <c r="D33" s="416"/>
      <c r="E33" s="417"/>
      <c r="F33" s="417"/>
      <c r="G33" s="416"/>
      <c r="H33" s="416"/>
      <c r="I33" s="416"/>
      <c r="J33" s="93"/>
      <c r="K33" s="342"/>
      <c r="L33" s="343"/>
      <c r="M33" s="423">
        <f t="shared" si="7"/>
        <v>0</v>
      </c>
      <c r="N33" s="424"/>
      <c r="O33" s="397">
        <f t="shared" si="5"/>
        <v>0</v>
      </c>
      <c r="P33" s="397"/>
      <c r="Q33" s="199">
        <f t="shared" si="6"/>
        <v>0</v>
      </c>
      <c r="R33" s="89">
        <v>16</v>
      </c>
      <c r="S33" s="333" t="str">
        <f>calcAA!E125</f>
        <v>-</v>
      </c>
      <c r="T33" s="333"/>
      <c r="U33" s="387"/>
      <c r="V33" s="387"/>
      <c r="W33" s="387"/>
      <c r="X33" s="387"/>
      <c r="Y33" s="387"/>
      <c r="Z33" s="387"/>
      <c r="AA33" s="93"/>
      <c r="AB33" s="342"/>
      <c r="AC33" s="343"/>
      <c r="AD33" s="303"/>
      <c r="AE33" s="330">
        <f t="shared" si="0"/>
        <v>0</v>
      </c>
      <c r="AF33" s="330"/>
      <c r="AG33" s="397">
        <f t="shared" si="1"/>
        <v>0</v>
      </c>
      <c r="AH33" s="397"/>
      <c r="AI33" s="199">
        <f t="shared" si="2"/>
        <v>0</v>
      </c>
      <c r="AO33" s="322">
        <f t="shared" si="3"/>
        <v>0</v>
      </c>
      <c r="AP33" s="323"/>
      <c r="AQ33" s="322">
        <f t="shared" si="4"/>
        <v>0</v>
      </c>
      <c r="AR33" s="323"/>
    </row>
    <row r="34" spans="1:44" ht="11.25" customHeight="1">
      <c r="A34" s="75">
        <v>17</v>
      </c>
      <c r="B34" s="333" t="str">
        <f>calcAA!E62</f>
        <v>-</v>
      </c>
      <c r="C34" s="333"/>
      <c r="D34" s="416"/>
      <c r="E34" s="417"/>
      <c r="F34" s="417"/>
      <c r="G34" s="416"/>
      <c r="H34" s="416"/>
      <c r="I34" s="416"/>
      <c r="J34" s="93"/>
      <c r="K34" s="342"/>
      <c r="L34" s="343"/>
      <c r="M34" s="423">
        <f t="shared" si="7"/>
        <v>0</v>
      </c>
      <c r="N34" s="424"/>
      <c r="O34" s="397">
        <f t="shared" si="5"/>
        <v>0</v>
      </c>
      <c r="P34" s="397"/>
      <c r="Q34" s="199">
        <f t="shared" si="6"/>
        <v>0</v>
      </c>
      <c r="R34" s="89">
        <v>17</v>
      </c>
      <c r="S34" s="333" t="str">
        <f>calcAA!E126</f>
        <v>-</v>
      </c>
      <c r="T34" s="333"/>
      <c r="U34" s="387"/>
      <c r="V34" s="387"/>
      <c r="W34" s="387"/>
      <c r="X34" s="387"/>
      <c r="Y34" s="387"/>
      <c r="Z34" s="387"/>
      <c r="AA34" s="93"/>
      <c r="AB34" s="342"/>
      <c r="AC34" s="343"/>
      <c r="AD34" s="303"/>
      <c r="AE34" s="330">
        <f t="shared" si="0"/>
        <v>0</v>
      </c>
      <c r="AF34" s="330"/>
      <c r="AG34" s="397">
        <f t="shared" si="1"/>
        <v>0</v>
      </c>
      <c r="AH34" s="397"/>
      <c r="AI34" s="199">
        <f t="shared" si="2"/>
        <v>0</v>
      </c>
      <c r="AO34" s="322">
        <f t="shared" si="3"/>
        <v>0</v>
      </c>
      <c r="AP34" s="323"/>
      <c r="AQ34" s="322">
        <f t="shared" si="4"/>
        <v>0</v>
      </c>
      <c r="AR34" s="323"/>
    </row>
    <row r="35" spans="1:44" ht="11.25" customHeight="1">
      <c r="A35" s="75">
        <v>18</v>
      </c>
      <c r="B35" s="333" t="str">
        <f>calcAA!E63</f>
        <v>-</v>
      </c>
      <c r="C35" s="333"/>
      <c r="D35" s="416"/>
      <c r="E35" s="417"/>
      <c r="F35" s="417"/>
      <c r="G35" s="416"/>
      <c r="H35" s="416"/>
      <c r="I35" s="416"/>
      <c r="J35" s="93"/>
      <c r="K35" s="342"/>
      <c r="L35" s="343"/>
      <c r="M35" s="423">
        <f t="shared" si="7"/>
        <v>0</v>
      </c>
      <c r="N35" s="424"/>
      <c r="O35" s="397">
        <f t="shared" si="5"/>
        <v>0</v>
      </c>
      <c r="P35" s="397"/>
      <c r="Q35" s="199">
        <f t="shared" si="6"/>
        <v>0</v>
      </c>
      <c r="R35" s="89">
        <v>18</v>
      </c>
      <c r="S35" s="333" t="str">
        <f>calcAA!E127</f>
        <v>-</v>
      </c>
      <c r="T35" s="333"/>
      <c r="U35" s="387"/>
      <c r="V35" s="387"/>
      <c r="W35" s="387"/>
      <c r="X35" s="387"/>
      <c r="Y35" s="387"/>
      <c r="Z35" s="387"/>
      <c r="AA35" s="93"/>
      <c r="AB35" s="342"/>
      <c r="AC35" s="343"/>
      <c r="AD35" s="303"/>
      <c r="AE35" s="330">
        <f t="shared" si="0"/>
        <v>0</v>
      </c>
      <c r="AF35" s="330"/>
      <c r="AG35" s="397">
        <f t="shared" si="1"/>
        <v>0</v>
      </c>
      <c r="AH35" s="397"/>
      <c r="AI35" s="199">
        <f t="shared" si="2"/>
        <v>0</v>
      </c>
      <c r="AO35" s="322">
        <f t="shared" si="3"/>
        <v>0</v>
      </c>
      <c r="AP35" s="323"/>
      <c r="AQ35" s="322">
        <f t="shared" si="4"/>
        <v>0</v>
      </c>
      <c r="AR35" s="323"/>
    </row>
    <row r="36" spans="1:44" ht="11.25" customHeight="1">
      <c r="A36" s="75">
        <v>19</v>
      </c>
      <c r="B36" s="333" t="str">
        <f>calcAA!E64</f>
        <v>-</v>
      </c>
      <c r="C36" s="333"/>
      <c r="D36" s="416"/>
      <c r="E36" s="417"/>
      <c r="F36" s="417"/>
      <c r="G36" s="416"/>
      <c r="H36" s="416"/>
      <c r="I36" s="416"/>
      <c r="J36" s="93"/>
      <c r="K36" s="342"/>
      <c r="L36" s="343"/>
      <c r="M36" s="423">
        <f t="shared" si="7"/>
        <v>0</v>
      </c>
      <c r="N36" s="424"/>
      <c r="O36" s="397">
        <f t="shared" si="5"/>
        <v>0</v>
      </c>
      <c r="P36" s="397"/>
      <c r="Q36" s="199">
        <f t="shared" si="6"/>
        <v>0</v>
      </c>
      <c r="R36" s="89">
        <v>19</v>
      </c>
      <c r="S36" s="333" t="str">
        <f>calcAA!E128</f>
        <v>-</v>
      </c>
      <c r="T36" s="333"/>
      <c r="U36" s="387"/>
      <c r="V36" s="387"/>
      <c r="W36" s="387"/>
      <c r="X36" s="387"/>
      <c r="Y36" s="387"/>
      <c r="Z36" s="387"/>
      <c r="AA36" s="93"/>
      <c r="AB36" s="342"/>
      <c r="AC36" s="343"/>
      <c r="AD36" s="303"/>
      <c r="AE36" s="330">
        <f t="shared" si="0"/>
        <v>0</v>
      </c>
      <c r="AF36" s="330"/>
      <c r="AG36" s="397">
        <f t="shared" si="1"/>
        <v>0</v>
      </c>
      <c r="AH36" s="397"/>
      <c r="AI36" s="199">
        <f t="shared" si="2"/>
        <v>0</v>
      </c>
      <c r="AO36" s="322">
        <f t="shared" si="3"/>
        <v>0</v>
      </c>
      <c r="AP36" s="323"/>
      <c r="AQ36" s="322">
        <f t="shared" si="4"/>
        <v>0</v>
      </c>
      <c r="AR36" s="323"/>
    </row>
    <row r="37" spans="1:44" ht="11.25" customHeight="1">
      <c r="A37" s="75">
        <v>20</v>
      </c>
      <c r="B37" s="333" t="str">
        <f>calcAA!E65</f>
        <v>-</v>
      </c>
      <c r="C37" s="333"/>
      <c r="D37" s="416"/>
      <c r="E37" s="417"/>
      <c r="F37" s="417"/>
      <c r="G37" s="416"/>
      <c r="H37" s="416"/>
      <c r="I37" s="416"/>
      <c r="J37" s="93"/>
      <c r="K37" s="342"/>
      <c r="L37" s="343"/>
      <c r="M37" s="423">
        <f t="shared" si="7"/>
        <v>0</v>
      </c>
      <c r="N37" s="424"/>
      <c r="O37" s="397">
        <f t="shared" si="5"/>
        <v>0</v>
      </c>
      <c r="P37" s="397"/>
      <c r="Q37" s="199">
        <f t="shared" si="6"/>
        <v>0</v>
      </c>
      <c r="R37" s="89">
        <v>20</v>
      </c>
      <c r="S37" s="333" t="str">
        <f>calcAA!E129</f>
        <v>-</v>
      </c>
      <c r="T37" s="333"/>
      <c r="U37" s="387"/>
      <c r="V37" s="387"/>
      <c r="W37" s="387"/>
      <c r="X37" s="387"/>
      <c r="Y37" s="387"/>
      <c r="Z37" s="387"/>
      <c r="AA37" s="93"/>
      <c r="AB37" s="342"/>
      <c r="AC37" s="343"/>
      <c r="AD37" s="303"/>
      <c r="AE37" s="330">
        <f t="shared" si="0"/>
        <v>0</v>
      </c>
      <c r="AF37" s="330"/>
      <c r="AG37" s="397">
        <f t="shared" si="1"/>
        <v>0</v>
      </c>
      <c r="AH37" s="397"/>
      <c r="AI37" s="199">
        <f t="shared" si="2"/>
        <v>0</v>
      </c>
      <c r="AO37" s="322">
        <f t="shared" si="3"/>
        <v>0</v>
      </c>
      <c r="AP37" s="323"/>
      <c r="AQ37" s="322">
        <f t="shared" si="4"/>
        <v>0</v>
      </c>
      <c r="AR37" s="323"/>
    </row>
    <row r="38" spans="1:44" ht="11.25" customHeight="1">
      <c r="A38" s="75">
        <v>21</v>
      </c>
      <c r="B38" s="333" t="str">
        <f>calcAA!E66</f>
        <v>-</v>
      </c>
      <c r="C38" s="333"/>
      <c r="D38" s="416"/>
      <c r="E38" s="417"/>
      <c r="F38" s="417"/>
      <c r="G38" s="416"/>
      <c r="H38" s="416"/>
      <c r="I38" s="416"/>
      <c r="J38" s="93"/>
      <c r="K38" s="342"/>
      <c r="L38" s="343"/>
      <c r="M38" s="423">
        <f t="shared" si="7"/>
        <v>0</v>
      </c>
      <c r="N38" s="424"/>
      <c r="O38" s="397">
        <f t="shared" si="5"/>
        <v>0</v>
      </c>
      <c r="P38" s="397"/>
      <c r="Q38" s="199">
        <f t="shared" si="6"/>
        <v>0</v>
      </c>
      <c r="R38" s="89">
        <v>21</v>
      </c>
      <c r="S38" s="333" t="str">
        <f>calcAA!E130</f>
        <v>-</v>
      </c>
      <c r="T38" s="333"/>
      <c r="U38" s="387"/>
      <c r="V38" s="387"/>
      <c r="W38" s="387"/>
      <c r="X38" s="387"/>
      <c r="Y38" s="387"/>
      <c r="Z38" s="387"/>
      <c r="AA38" s="93"/>
      <c r="AB38" s="342"/>
      <c r="AC38" s="343"/>
      <c r="AD38" s="303"/>
      <c r="AE38" s="330">
        <f t="shared" si="0"/>
        <v>0</v>
      </c>
      <c r="AF38" s="330"/>
      <c r="AG38" s="397">
        <f t="shared" si="1"/>
        <v>0</v>
      </c>
      <c r="AH38" s="397"/>
      <c r="AI38" s="199">
        <f t="shared" si="2"/>
        <v>0</v>
      </c>
      <c r="AO38" s="322">
        <f t="shared" si="3"/>
        <v>0</v>
      </c>
      <c r="AP38" s="323"/>
      <c r="AQ38" s="322">
        <f t="shared" si="4"/>
        <v>0</v>
      </c>
      <c r="AR38" s="323"/>
    </row>
    <row r="39" spans="1:44" ht="11.25" customHeight="1">
      <c r="A39" s="75">
        <v>22</v>
      </c>
      <c r="B39" s="333" t="str">
        <f>calcAA!E67</f>
        <v>-</v>
      </c>
      <c r="C39" s="333"/>
      <c r="D39" s="416"/>
      <c r="E39" s="417"/>
      <c r="F39" s="417"/>
      <c r="G39" s="416"/>
      <c r="H39" s="416"/>
      <c r="I39" s="416"/>
      <c r="J39" s="93"/>
      <c r="K39" s="342"/>
      <c r="L39" s="343"/>
      <c r="M39" s="423">
        <f t="shared" si="7"/>
        <v>0</v>
      </c>
      <c r="N39" s="424"/>
      <c r="O39" s="397">
        <f t="shared" si="5"/>
        <v>0</v>
      </c>
      <c r="P39" s="397"/>
      <c r="Q39" s="199">
        <f t="shared" si="6"/>
        <v>0</v>
      </c>
      <c r="R39" s="89">
        <v>22</v>
      </c>
      <c r="S39" s="333" t="str">
        <f>calcAA!E131</f>
        <v>-</v>
      </c>
      <c r="T39" s="333"/>
      <c r="U39" s="387"/>
      <c r="V39" s="387"/>
      <c r="W39" s="387"/>
      <c r="X39" s="387"/>
      <c r="Y39" s="387"/>
      <c r="Z39" s="387"/>
      <c r="AA39" s="93"/>
      <c r="AB39" s="342"/>
      <c r="AC39" s="343"/>
      <c r="AD39" s="303"/>
      <c r="AE39" s="330">
        <f t="shared" si="0"/>
        <v>0</v>
      </c>
      <c r="AF39" s="330"/>
      <c r="AG39" s="397">
        <f t="shared" si="1"/>
        <v>0</v>
      </c>
      <c r="AH39" s="397"/>
      <c r="AI39" s="199">
        <f t="shared" si="2"/>
        <v>0</v>
      </c>
      <c r="AO39" s="322">
        <f t="shared" si="3"/>
        <v>0</v>
      </c>
      <c r="AP39" s="323"/>
      <c r="AQ39" s="322">
        <f t="shared" si="4"/>
        <v>0</v>
      </c>
      <c r="AR39" s="323"/>
    </row>
    <row r="40" spans="1:44" ht="11.25" customHeight="1">
      <c r="A40" s="75">
        <v>23</v>
      </c>
      <c r="B40" s="333" t="str">
        <f>calcAA!E68</f>
        <v>-</v>
      </c>
      <c r="C40" s="333"/>
      <c r="D40" s="416"/>
      <c r="E40" s="417"/>
      <c r="F40" s="417"/>
      <c r="G40" s="416"/>
      <c r="H40" s="416"/>
      <c r="I40" s="416"/>
      <c r="J40" s="93"/>
      <c r="K40" s="342"/>
      <c r="L40" s="343"/>
      <c r="M40" s="423">
        <f t="shared" si="7"/>
        <v>0</v>
      </c>
      <c r="N40" s="424"/>
      <c r="O40" s="397">
        <f t="shared" si="5"/>
        <v>0</v>
      </c>
      <c r="P40" s="397"/>
      <c r="Q40" s="199">
        <f t="shared" si="6"/>
        <v>0</v>
      </c>
      <c r="R40" s="89">
        <v>23</v>
      </c>
      <c r="S40" s="333" t="str">
        <f>calcAA!E132</f>
        <v>-</v>
      </c>
      <c r="T40" s="333"/>
      <c r="U40" s="387"/>
      <c r="V40" s="387"/>
      <c r="W40" s="387"/>
      <c r="X40" s="387"/>
      <c r="Y40" s="387"/>
      <c r="Z40" s="387"/>
      <c r="AA40" s="93"/>
      <c r="AB40" s="342"/>
      <c r="AC40" s="343"/>
      <c r="AD40" s="303"/>
      <c r="AE40" s="330">
        <f t="shared" si="0"/>
        <v>0</v>
      </c>
      <c r="AF40" s="330"/>
      <c r="AG40" s="397">
        <f t="shared" si="1"/>
        <v>0</v>
      </c>
      <c r="AH40" s="397"/>
      <c r="AI40" s="199">
        <f t="shared" si="2"/>
        <v>0</v>
      </c>
      <c r="AO40" s="322">
        <f t="shared" si="3"/>
        <v>0</v>
      </c>
      <c r="AP40" s="323"/>
      <c r="AQ40" s="322">
        <f t="shared" si="4"/>
        <v>0</v>
      </c>
      <c r="AR40" s="323"/>
    </row>
    <row r="41" spans="1:44" ht="11.25" customHeight="1">
      <c r="A41" s="75">
        <v>24</v>
      </c>
      <c r="B41" s="333" t="str">
        <f>calcAA!E69</f>
        <v>-</v>
      </c>
      <c r="C41" s="333"/>
      <c r="D41" s="416"/>
      <c r="E41" s="417"/>
      <c r="F41" s="417"/>
      <c r="G41" s="416"/>
      <c r="H41" s="416"/>
      <c r="I41" s="416"/>
      <c r="J41" s="93"/>
      <c r="K41" s="342"/>
      <c r="L41" s="343"/>
      <c r="M41" s="423">
        <f t="shared" si="7"/>
        <v>0</v>
      </c>
      <c r="N41" s="424"/>
      <c r="O41" s="397">
        <f t="shared" si="5"/>
        <v>0</v>
      </c>
      <c r="P41" s="397"/>
      <c r="Q41" s="199">
        <f t="shared" si="6"/>
        <v>0</v>
      </c>
      <c r="R41" s="89">
        <v>24</v>
      </c>
      <c r="S41" s="333" t="str">
        <f>calcAA!E133</f>
        <v>-</v>
      </c>
      <c r="T41" s="333"/>
      <c r="U41" s="387"/>
      <c r="V41" s="387"/>
      <c r="W41" s="387"/>
      <c r="X41" s="387"/>
      <c r="Y41" s="387"/>
      <c r="Z41" s="387"/>
      <c r="AA41" s="93"/>
      <c r="AB41" s="342"/>
      <c r="AC41" s="343"/>
      <c r="AD41" s="303"/>
      <c r="AE41" s="330">
        <f t="shared" si="0"/>
        <v>0</v>
      </c>
      <c r="AF41" s="330"/>
      <c r="AG41" s="397">
        <f t="shared" si="1"/>
        <v>0</v>
      </c>
      <c r="AH41" s="397"/>
      <c r="AI41" s="199">
        <f t="shared" si="2"/>
        <v>0</v>
      </c>
      <c r="AO41" s="322">
        <f t="shared" si="3"/>
        <v>0</v>
      </c>
      <c r="AP41" s="323"/>
      <c r="AQ41" s="322">
        <f t="shared" si="4"/>
        <v>0</v>
      </c>
      <c r="AR41" s="323"/>
    </row>
    <row r="42" spans="1:44" ht="11.25" customHeight="1">
      <c r="A42" s="75">
        <v>25</v>
      </c>
      <c r="B42" s="333" t="str">
        <f>calcAA!E70</f>
        <v>-</v>
      </c>
      <c r="C42" s="333"/>
      <c r="D42" s="416"/>
      <c r="E42" s="417"/>
      <c r="F42" s="417"/>
      <c r="G42" s="416"/>
      <c r="H42" s="416"/>
      <c r="I42" s="416"/>
      <c r="J42" s="93"/>
      <c r="K42" s="342"/>
      <c r="L42" s="343"/>
      <c r="M42" s="423">
        <f t="shared" si="7"/>
        <v>0</v>
      </c>
      <c r="N42" s="424"/>
      <c r="O42" s="397">
        <f t="shared" si="5"/>
        <v>0</v>
      </c>
      <c r="P42" s="397"/>
      <c r="Q42" s="199">
        <f t="shared" si="6"/>
        <v>0</v>
      </c>
      <c r="R42" s="89">
        <v>25</v>
      </c>
      <c r="S42" s="333" t="str">
        <f>calcAA!E134</f>
        <v>-</v>
      </c>
      <c r="T42" s="333"/>
      <c r="U42" s="387"/>
      <c r="V42" s="387"/>
      <c r="W42" s="387"/>
      <c r="X42" s="387"/>
      <c r="Y42" s="387"/>
      <c r="Z42" s="387"/>
      <c r="AA42" s="93"/>
      <c r="AB42" s="342"/>
      <c r="AC42" s="343"/>
      <c r="AD42" s="303"/>
      <c r="AE42" s="330">
        <f t="shared" si="0"/>
        <v>0</v>
      </c>
      <c r="AF42" s="330"/>
      <c r="AG42" s="397">
        <f t="shared" si="1"/>
        <v>0</v>
      </c>
      <c r="AH42" s="397"/>
      <c r="AI42" s="199">
        <f t="shared" si="2"/>
        <v>0</v>
      </c>
      <c r="AO42" s="322">
        <f t="shared" si="3"/>
        <v>0</v>
      </c>
      <c r="AP42" s="323"/>
      <c r="AQ42" s="322">
        <f t="shared" si="4"/>
        <v>0</v>
      </c>
      <c r="AR42" s="323"/>
    </row>
    <row r="43" spans="1:44" ht="12.75">
      <c r="A43" s="75">
        <v>26</v>
      </c>
      <c r="B43" s="333" t="str">
        <f>calcAA!E71</f>
        <v>-</v>
      </c>
      <c r="C43" s="333"/>
      <c r="D43" s="387"/>
      <c r="E43" s="471"/>
      <c r="F43" s="471"/>
      <c r="G43" s="387"/>
      <c r="H43" s="387"/>
      <c r="I43" s="387"/>
      <c r="J43" s="93"/>
      <c r="K43" s="342"/>
      <c r="L43" s="343"/>
      <c r="M43" s="423">
        <f>IF(D43=0,0,DAYS360(D43,G43+1))</f>
        <v>0</v>
      </c>
      <c r="N43" s="424"/>
      <c r="O43" s="397">
        <f>INT(M43/30)</f>
        <v>0</v>
      </c>
      <c r="P43" s="397"/>
      <c r="Q43" s="199">
        <f t="shared" si="6"/>
        <v>0</v>
      </c>
      <c r="R43" s="79"/>
      <c r="S43" s="386" t="s">
        <v>116</v>
      </c>
      <c r="T43" s="386"/>
      <c r="U43" s="386"/>
      <c r="V43" s="386"/>
      <c r="W43" s="386"/>
      <c r="X43" s="386"/>
      <c r="Y43" s="386"/>
      <c r="Z43" s="386"/>
      <c r="AA43" s="386"/>
      <c r="AB43" s="386"/>
      <c r="AC43" s="386"/>
      <c r="AD43" s="386"/>
      <c r="AE43" s="386"/>
      <c r="AF43" s="386"/>
      <c r="AG43" s="364">
        <f>SUM(AG18:AG42)</f>
        <v>0</v>
      </c>
      <c r="AH43" s="364"/>
      <c r="AI43" s="147">
        <f>SUM(AI18:AI42)</f>
        <v>0</v>
      </c>
      <c r="AM43" s="201"/>
      <c r="AN43" s="201"/>
      <c r="AO43" s="535">
        <f>SUM(AO18:AO42)</f>
        <v>0</v>
      </c>
      <c r="AP43" s="536"/>
      <c r="AQ43" s="535">
        <f>SUM(AQ18:AQ42)</f>
        <v>0</v>
      </c>
      <c r="AR43" s="536"/>
    </row>
    <row r="44" spans="1:35" s="3" customFormat="1" ht="13.5" thickBot="1">
      <c r="A44" s="75">
        <v>27</v>
      </c>
      <c r="B44" s="333" t="str">
        <f>calcAA!E72</f>
        <v>-</v>
      </c>
      <c r="C44" s="333"/>
      <c r="D44" s="387"/>
      <c r="E44" s="471"/>
      <c r="F44" s="471"/>
      <c r="G44" s="387"/>
      <c r="H44" s="387"/>
      <c r="I44" s="387"/>
      <c r="J44" s="93"/>
      <c r="K44" s="342"/>
      <c r="L44" s="343"/>
      <c r="M44" s="423">
        <f>IF(D44=0,0,DAYS360(D44,G44+1))</f>
        <v>0</v>
      </c>
      <c r="N44" s="424"/>
      <c r="O44" s="397">
        <f>INT(M44/30)</f>
        <v>0</v>
      </c>
      <c r="P44" s="397"/>
      <c r="Q44" s="199">
        <f t="shared" si="6"/>
        <v>0</v>
      </c>
      <c r="R44" s="79"/>
      <c r="S44" s="439"/>
      <c r="T44" s="440"/>
      <c r="U44" s="440"/>
      <c r="V44" s="440"/>
      <c r="W44" s="440"/>
      <c r="X44" s="440"/>
      <c r="Y44" s="440"/>
      <c r="Z44" s="440"/>
      <c r="AA44" s="440"/>
      <c r="AB44" s="440"/>
      <c r="AC44" s="440"/>
      <c r="AD44" s="440"/>
      <c r="AE44" s="440"/>
      <c r="AF44" s="440"/>
      <c r="AG44" s="440"/>
      <c r="AH44" s="441"/>
      <c r="AI44" s="147"/>
    </row>
    <row r="45" spans="1:35" ht="13.5" thickBot="1">
      <c r="A45" s="75">
        <v>28</v>
      </c>
      <c r="B45" s="333" t="str">
        <f>calcAA!E73</f>
        <v>-</v>
      </c>
      <c r="C45" s="333"/>
      <c r="D45" s="387"/>
      <c r="E45" s="471"/>
      <c r="F45" s="471"/>
      <c r="G45" s="387"/>
      <c r="H45" s="387"/>
      <c r="I45" s="387"/>
      <c r="J45" s="93"/>
      <c r="K45" s="342"/>
      <c r="L45" s="343"/>
      <c r="M45" s="423">
        <f>IF(D45=0,0,DAYS360(D45,G45+1))</f>
        <v>0</v>
      </c>
      <c r="N45" s="424"/>
      <c r="O45" s="397">
        <f>INT(M45/30)</f>
        <v>0</v>
      </c>
      <c r="P45" s="397"/>
      <c r="Q45" s="199">
        <f t="shared" si="6"/>
        <v>0</v>
      </c>
      <c r="R45" s="79"/>
      <c r="S45" s="374" t="s">
        <v>104</v>
      </c>
      <c r="T45" s="375"/>
      <c r="U45" s="375"/>
      <c r="V45" s="375"/>
      <c r="W45" s="375"/>
      <c r="X45" s="376"/>
      <c r="Y45" s="380">
        <f>calcAA!I153</f>
        <v>0</v>
      </c>
      <c r="Z45" s="381"/>
      <c r="AA45" s="382" t="s">
        <v>105</v>
      </c>
      <c r="AB45" s="382"/>
      <c r="AC45" s="383">
        <f>calcAA!K153</f>
        <v>0</v>
      </c>
      <c r="AD45" s="383"/>
      <c r="AE45" s="391" t="s">
        <v>106</v>
      </c>
      <c r="AF45" s="391"/>
      <c r="AG45" s="392"/>
      <c r="AH45" s="393">
        <f>calcAA!P153</f>
        <v>0</v>
      </c>
      <c r="AI45" s="394"/>
    </row>
    <row r="46" spans="1:35" ht="12.75">
      <c r="A46" s="75">
        <v>29</v>
      </c>
      <c r="B46" s="333" t="str">
        <f>calcAA!E74</f>
        <v>-</v>
      </c>
      <c r="C46" s="333"/>
      <c r="D46" s="387"/>
      <c r="E46" s="471"/>
      <c r="F46" s="471"/>
      <c r="G46" s="387"/>
      <c r="H46" s="387"/>
      <c r="I46" s="387"/>
      <c r="J46" s="93"/>
      <c r="K46" s="342"/>
      <c r="L46" s="343"/>
      <c r="M46" s="423">
        <f>IF(D46=0,0,DAYS360(D46,G46+1))</f>
        <v>0</v>
      </c>
      <c r="N46" s="424"/>
      <c r="O46" s="397">
        <f>INT(M46/30)</f>
        <v>0</v>
      </c>
      <c r="P46" s="397"/>
      <c r="Q46" s="199">
        <f t="shared" si="6"/>
        <v>0</v>
      </c>
      <c r="R46" s="79"/>
      <c r="S46" s="425" t="s">
        <v>135</v>
      </c>
      <c r="T46" s="426"/>
      <c r="U46" s="426"/>
      <c r="V46" s="426"/>
      <c r="W46" s="426"/>
      <c r="X46" s="428"/>
      <c r="Y46" s="372" t="str">
        <f>IF(SUM($AE$18:$AE$42)=0,calcAA!$D$2,AND($S$18:$S$42))</f>
        <v>-</v>
      </c>
      <c r="Z46" s="373"/>
      <c r="AA46" s="144"/>
      <c r="AB46" s="144"/>
      <c r="AC46" s="372" t="str">
        <f>IF(SUM($AE$18:$AE$42)=0,calcAA!$D$2,AND($S$18:$S$42))</f>
        <v>-</v>
      </c>
      <c r="AD46" s="373"/>
      <c r="AE46" s="144"/>
      <c r="AF46" s="144"/>
      <c r="AG46" s="145"/>
      <c r="AH46" s="372" t="str">
        <f>IF(SUM($AE$18:$AE$42)=0,calcAA!$D$2,AND($S$18:$S$42))</f>
        <v>-</v>
      </c>
      <c r="AI46" s="373"/>
    </row>
    <row r="47" spans="1:35" ht="13.5" thickBot="1">
      <c r="A47" s="75">
        <v>30</v>
      </c>
      <c r="B47" s="333" t="str">
        <f>calcAA!E75</f>
        <v>-</v>
      </c>
      <c r="C47" s="333"/>
      <c r="D47" s="387"/>
      <c r="E47" s="471"/>
      <c r="F47" s="471"/>
      <c r="G47" s="387"/>
      <c r="H47" s="387"/>
      <c r="I47" s="387"/>
      <c r="J47" s="93"/>
      <c r="K47" s="342"/>
      <c r="L47" s="343"/>
      <c r="M47" s="423">
        <f>IF(D47=0,0,DAYS360(D47,G47+1))</f>
        <v>0</v>
      </c>
      <c r="N47" s="424"/>
      <c r="O47" s="397">
        <f>INT(M47/30)</f>
        <v>0</v>
      </c>
      <c r="P47" s="397"/>
      <c r="Q47" s="199">
        <f t="shared" si="6"/>
        <v>0</v>
      </c>
      <c r="R47" s="79"/>
      <c r="S47" s="144"/>
      <c r="T47" s="144"/>
      <c r="U47" s="144"/>
      <c r="V47" s="144"/>
      <c r="W47" s="144"/>
      <c r="X47" s="144"/>
      <c r="Y47" s="144"/>
      <c r="Z47" s="144"/>
      <c r="AA47" s="144"/>
      <c r="AB47" s="144"/>
      <c r="AC47" s="144"/>
      <c r="AD47" s="144"/>
      <c r="AE47" s="144"/>
      <c r="AF47" s="144"/>
      <c r="AG47" s="145"/>
      <c r="AH47" s="145"/>
      <c r="AI47" s="146"/>
    </row>
    <row r="48" spans="2:35" ht="12" thickBot="1">
      <c r="B48" s="386" t="s">
        <v>115</v>
      </c>
      <c r="C48" s="386"/>
      <c r="D48" s="386"/>
      <c r="E48" s="386"/>
      <c r="F48" s="386"/>
      <c r="G48" s="386"/>
      <c r="H48" s="386"/>
      <c r="I48" s="386"/>
      <c r="J48" s="386"/>
      <c r="K48" s="434"/>
      <c r="L48" s="434"/>
      <c r="M48" s="434"/>
      <c r="N48" s="434"/>
      <c r="O48" s="397">
        <f>SUM(O18:O47)</f>
        <v>0</v>
      </c>
      <c r="P48" s="364"/>
      <c r="Q48" s="216">
        <f>SUM(Q18:Q47)</f>
        <v>0</v>
      </c>
      <c r="R48" s="79"/>
      <c r="S48" s="368" t="s">
        <v>151</v>
      </c>
      <c r="T48" s="369"/>
      <c r="U48" s="369"/>
      <c r="V48" s="369"/>
      <c r="W48" s="369"/>
      <c r="X48" s="369"/>
      <c r="Y48" s="369"/>
      <c r="Z48" s="369"/>
      <c r="AA48" s="369"/>
      <c r="AB48" s="369"/>
      <c r="AC48" s="369"/>
      <c r="AD48" s="369"/>
      <c r="AE48" s="369"/>
      <c r="AF48" s="369"/>
      <c r="AG48" s="369"/>
      <c r="AH48" s="370"/>
      <c r="AI48" s="371"/>
    </row>
    <row r="49" spans="2:35" ht="13.5" thickBot="1">
      <c r="B49" s="439"/>
      <c r="C49" s="440"/>
      <c r="D49" s="440"/>
      <c r="E49" s="440"/>
      <c r="F49" s="440"/>
      <c r="G49" s="440"/>
      <c r="H49" s="440"/>
      <c r="I49" s="440"/>
      <c r="J49" s="440"/>
      <c r="K49" s="440"/>
      <c r="L49" s="440"/>
      <c r="M49" s="440"/>
      <c r="N49" s="440"/>
      <c r="O49" s="440"/>
      <c r="P49" s="441"/>
      <c r="Q49" s="147"/>
      <c r="S49" s="331" t="s">
        <v>148</v>
      </c>
      <c r="T49" s="332"/>
      <c r="U49" s="332"/>
      <c r="V49" s="332"/>
      <c r="W49" s="332"/>
      <c r="X49" s="445"/>
      <c r="Y49" s="445"/>
      <c r="Z49" s="242" t="s">
        <v>10</v>
      </c>
      <c r="AA49" s="115"/>
      <c r="AB49" s="485" t="s">
        <v>149</v>
      </c>
      <c r="AC49" s="486"/>
      <c r="AD49" s="486"/>
      <c r="AE49" s="486"/>
      <c r="AF49" s="486"/>
      <c r="AG49" s="486"/>
      <c r="AH49" s="482">
        <f>IF(AA49=0,0,X49*36/AA49)</f>
        <v>0</v>
      </c>
      <c r="AI49" s="483"/>
    </row>
    <row r="50" spans="2:35" ht="13.5" thickBot="1">
      <c r="B50" s="377" t="s">
        <v>104</v>
      </c>
      <c r="C50" s="378"/>
      <c r="D50" s="378"/>
      <c r="E50" s="378"/>
      <c r="F50" s="379"/>
      <c r="G50" s="380">
        <f>calcAA!I94</f>
        <v>0</v>
      </c>
      <c r="H50" s="381"/>
      <c r="I50" s="382" t="s">
        <v>105</v>
      </c>
      <c r="J50" s="382"/>
      <c r="K50" s="383">
        <f>calcAA!K94</f>
        <v>0</v>
      </c>
      <c r="L50" s="383"/>
      <c r="M50" s="391" t="s">
        <v>106</v>
      </c>
      <c r="N50" s="391"/>
      <c r="O50" s="392"/>
      <c r="P50" s="393">
        <f>calcAA!P94</f>
        <v>0</v>
      </c>
      <c r="Q50" s="394"/>
      <c r="S50" s="519" t="s">
        <v>209</v>
      </c>
      <c r="T50" s="520"/>
      <c r="U50" s="520"/>
      <c r="V50" s="520"/>
      <c r="W50" s="520"/>
      <c r="X50" s="520"/>
      <c r="Y50" s="520"/>
      <c r="Z50" s="520"/>
      <c r="AA50" s="520"/>
      <c r="AB50" s="520"/>
      <c r="AC50" s="520"/>
      <c r="AD50" s="520"/>
      <c r="AE50" s="520"/>
      <c r="AF50" s="520"/>
      <c r="AG50" s="520"/>
      <c r="AH50" s="521"/>
      <c r="AI50" s="522"/>
    </row>
    <row r="51" spans="2:17" ht="12.75">
      <c r="B51" s="396" t="s">
        <v>135</v>
      </c>
      <c r="C51" s="396"/>
      <c r="D51" s="396"/>
      <c r="E51" s="396"/>
      <c r="F51" s="396"/>
      <c r="G51" s="372" t="str">
        <f>IF(SUM($M$18:$M$42)=0,calcAA!$D$2,AND($B$18:$B$42))</f>
        <v>-</v>
      </c>
      <c r="H51" s="498"/>
      <c r="I51" s="144"/>
      <c r="J51" s="144"/>
      <c r="K51" s="372" t="str">
        <f>IF(SUM($M$18:$M$42)=0,calcAA!$D$2,AND($B$18:$B$42))</f>
        <v>-</v>
      </c>
      <c r="L51" s="498"/>
      <c r="M51" s="82"/>
      <c r="N51" s="82"/>
      <c r="O51" s="145"/>
      <c r="P51" s="372" t="str">
        <f>IF(SUM($M$18:$M$42)=0,calcAA!$D$2,AND($B$18:$B$42))</f>
        <v>-</v>
      </c>
      <c r="Q51" s="498"/>
    </row>
    <row r="52" spans="2:35" ht="12.75" hidden="1">
      <c r="B52" s="144"/>
      <c r="C52" s="144"/>
      <c r="D52" s="144"/>
      <c r="E52" s="144"/>
      <c r="F52" s="144"/>
      <c r="G52" s="191"/>
      <c r="H52" s="191"/>
      <c r="I52" s="144"/>
      <c r="J52" s="144"/>
      <c r="K52" s="82"/>
      <c r="L52" s="82"/>
      <c r="M52" s="82"/>
      <c r="N52" s="82"/>
      <c r="O52" s="145"/>
      <c r="P52" s="145"/>
      <c r="Q52" s="146"/>
      <c r="S52" s="485" t="s">
        <v>113</v>
      </c>
      <c r="T52" s="486"/>
      <c r="U52" s="486"/>
      <c r="V52" s="486"/>
      <c r="W52" s="486"/>
      <c r="X52" s="486"/>
      <c r="Y52" s="486"/>
      <c r="Z52" s="486"/>
      <c r="AA52" s="486"/>
      <c r="AB52" s="486"/>
      <c r="AC52" s="486"/>
      <c r="AD52" s="486"/>
      <c r="AE52" s="486"/>
      <c r="AF52" s="486"/>
      <c r="AG52" s="486"/>
      <c r="AH52" s="486"/>
      <c r="AI52" s="487"/>
    </row>
    <row r="53" spans="2:35" ht="12.75" hidden="1">
      <c r="B53" s="420" t="s">
        <v>117</v>
      </c>
      <c r="C53" s="421"/>
      <c r="D53" s="421"/>
      <c r="E53" s="421"/>
      <c r="F53" s="421"/>
      <c r="G53" s="421"/>
      <c r="H53" s="421"/>
      <c r="I53" s="421"/>
      <c r="J53" s="421"/>
      <c r="K53" s="421"/>
      <c r="L53" s="421"/>
      <c r="M53" s="421"/>
      <c r="N53" s="421"/>
      <c r="O53" s="421"/>
      <c r="P53" s="421"/>
      <c r="Q53" s="422"/>
      <c r="S53" s="412" t="s">
        <v>114</v>
      </c>
      <c r="T53" s="413"/>
      <c r="U53" s="413"/>
      <c r="V53" s="413"/>
      <c r="W53" s="413"/>
      <c r="X53" s="413"/>
      <c r="Y53" s="413"/>
      <c r="Z53" s="413"/>
      <c r="AA53" s="413"/>
      <c r="AB53" s="413"/>
      <c r="AC53" s="413"/>
      <c r="AD53" s="413"/>
      <c r="AE53" s="413"/>
      <c r="AF53" s="413"/>
      <c r="AG53" s="413"/>
      <c r="AH53" s="413"/>
      <c r="AI53" s="414"/>
    </row>
    <row r="54" spans="2:35" ht="12.75" hidden="1">
      <c r="B54" s="412" t="s">
        <v>77</v>
      </c>
      <c r="C54" s="413"/>
      <c r="D54" s="413"/>
      <c r="E54" s="413"/>
      <c r="F54" s="413"/>
      <c r="G54" s="413"/>
      <c r="H54" s="413"/>
      <c r="I54" s="413"/>
      <c r="J54" s="413"/>
      <c r="K54" s="413"/>
      <c r="L54" s="413"/>
      <c r="M54" s="414"/>
      <c r="N54" s="431" t="s">
        <v>51</v>
      </c>
      <c r="O54" s="431"/>
      <c r="P54" s="431" t="s">
        <v>15</v>
      </c>
      <c r="Q54" s="431"/>
      <c r="S54" s="513" t="s">
        <v>122</v>
      </c>
      <c r="T54" s="514"/>
      <c r="U54" s="514"/>
      <c r="V54" s="514"/>
      <c r="W54" s="514"/>
      <c r="X54" s="514"/>
      <c r="Y54" s="514"/>
      <c r="Z54" s="515"/>
      <c r="AA54" s="477"/>
      <c r="AB54" s="478"/>
      <c r="AC54" s="479"/>
      <c r="AD54" s="433" t="s">
        <v>124</v>
      </c>
      <c r="AE54" s="516"/>
      <c r="AF54" s="516"/>
      <c r="AG54" s="516"/>
      <c r="AH54" s="516"/>
      <c r="AI54" s="517"/>
    </row>
    <row r="55" spans="2:43" ht="12.75" hidden="1">
      <c r="B55" s="332" t="s">
        <v>82</v>
      </c>
      <c r="C55" s="332"/>
      <c r="D55" s="332"/>
      <c r="E55" s="332"/>
      <c r="F55" s="332"/>
      <c r="G55" s="332"/>
      <c r="H55" s="332"/>
      <c r="I55" s="332"/>
      <c r="J55" s="332"/>
      <c r="K55" s="332"/>
      <c r="L55" s="332"/>
      <c r="M55" s="332"/>
      <c r="N55" s="437">
        <f>IF(U3=1,0,SUMIF(K18:L47,1,O18:O47))</f>
        <v>0</v>
      </c>
      <c r="O55" s="438"/>
      <c r="P55" s="385">
        <f>IF(U3=1,0,SUMIF(K18:K47,1,Q18:Q47))</f>
        <v>0</v>
      </c>
      <c r="Q55" s="385"/>
      <c r="S55" s="332" t="s">
        <v>119</v>
      </c>
      <c r="T55" s="332"/>
      <c r="U55" s="332"/>
      <c r="V55" s="332"/>
      <c r="W55" s="332"/>
      <c r="X55" s="332"/>
      <c r="Y55" s="518" t="s">
        <v>152</v>
      </c>
      <c r="Z55" s="518"/>
      <c r="AA55" s="518"/>
      <c r="AB55" s="510" t="s">
        <v>131</v>
      </c>
      <c r="AC55" s="511"/>
      <c r="AD55" s="332" t="s">
        <v>127</v>
      </c>
      <c r="AE55" s="332"/>
      <c r="AF55" s="332"/>
      <c r="AG55" s="474" t="s">
        <v>3</v>
      </c>
      <c r="AH55" s="474"/>
      <c r="AI55" s="85" t="s">
        <v>4</v>
      </c>
      <c r="AO55" s="249">
        <f>IF(OR(AO56=1,AO56=2,AO56=3),1,0)</f>
        <v>0</v>
      </c>
      <c r="AP55" s="249">
        <f>IF(OR(AP56=1,AP56=2),1,0)</f>
        <v>0</v>
      </c>
      <c r="AQ55" s="251">
        <f>AO55*AP55</f>
        <v>0</v>
      </c>
    </row>
    <row r="56" spans="2:42" ht="12.75" hidden="1">
      <c r="B56" s="332" t="s">
        <v>83</v>
      </c>
      <c r="C56" s="332"/>
      <c r="D56" s="332"/>
      <c r="E56" s="332"/>
      <c r="F56" s="332"/>
      <c r="G56" s="332"/>
      <c r="H56" s="332"/>
      <c r="I56" s="332"/>
      <c r="J56" s="332"/>
      <c r="K56" s="332"/>
      <c r="L56" s="332"/>
      <c r="M56" s="332"/>
      <c r="N56" s="499">
        <f>IF(U3=1,0,AO43)</f>
        <v>0</v>
      </c>
      <c r="O56" s="499"/>
      <c r="P56" s="499">
        <f>IF(U3=1,0,AQ43)</f>
        <v>0</v>
      </c>
      <c r="Q56" s="499"/>
      <c r="S56" s="332" t="s">
        <v>123</v>
      </c>
      <c r="T56" s="332"/>
      <c r="U56" s="332"/>
      <c r="V56" s="332"/>
      <c r="W56" s="332"/>
      <c r="X56" s="332"/>
      <c r="Y56" s="479"/>
      <c r="Z56" s="509"/>
      <c r="AA56" s="509"/>
      <c r="AB56" s="507"/>
      <c r="AC56" s="508"/>
      <c r="AD56" s="512"/>
      <c r="AE56" s="512"/>
      <c r="AF56" s="512"/>
      <c r="AG56" s="507"/>
      <c r="AH56" s="508"/>
      <c r="AI56" s="188"/>
      <c r="AO56" s="250">
        <f>AB56</f>
        <v>0</v>
      </c>
      <c r="AP56" s="250">
        <f>AD56</f>
        <v>0</v>
      </c>
    </row>
    <row r="57" spans="2:45" ht="12.75" hidden="1">
      <c r="B57" s="412" t="s">
        <v>55</v>
      </c>
      <c r="C57" s="413"/>
      <c r="D57" s="413"/>
      <c r="E57" s="413"/>
      <c r="F57" s="413"/>
      <c r="G57" s="413"/>
      <c r="H57" s="413"/>
      <c r="I57" s="413"/>
      <c r="J57" s="413"/>
      <c r="K57" s="413"/>
      <c r="L57" s="413"/>
      <c r="M57" s="414"/>
      <c r="N57" s="384">
        <f>SUM(N55:N56)</f>
        <v>0</v>
      </c>
      <c r="O57" s="384"/>
      <c r="P57" s="480">
        <f>SUM(P55:P56)</f>
        <v>0</v>
      </c>
      <c r="Q57" s="480"/>
      <c r="S57" s="474" t="s">
        <v>135</v>
      </c>
      <c r="T57" s="474"/>
      <c r="U57" s="474"/>
      <c r="V57" s="474"/>
      <c r="W57" s="474"/>
      <c r="X57" s="474"/>
      <c r="Y57" s="506" t="str">
        <f>IF(AA54=0,AS57,IF(AND(Y56&lt;=AA54,AQ55=1),AO57,AQ57))</f>
        <v>-</v>
      </c>
      <c r="Z57" s="506"/>
      <c r="AA57" s="506"/>
      <c r="AB57" s="365" t="s">
        <v>120</v>
      </c>
      <c r="AC57" s="366"/>
      <c r="AD57" s="366"/>
      <c r="AE57" s="366"/>
      <c r="AF57" s="367"/>
      <c r="AG57" s="361">
        <f>IF(AI56&gt;15,AG56+1,AG56)</f>
        <v>0</v>
      </c>
      <c r="AH57" s="361"/>
      <c r="AI57" s="187"/>
      <c r="AO57" s="328" t="b">
        <v>1</v>
      </c>
      <c r="AP57" s="329"/>
      <c r="AQ57" s="328" t="b">
        <v>0</v>
      </c>
      <c r="AR57" s="329"/>
      <c r="AS57" s="44" t="s">
        <v>12</v>
      </c>
    </row>
    <row r="58" spans="2:42" ht="13.5" hidden="1" thickBot="1">
      <c r="B58" s="418" t="s">
        <v>165</v>
      </c>
      <c r="C58" s="419"/>
      <c r="D58" s="419"/>
      <c r="E58" s="419"/>
      <c r="F58" s="419"/>
      <c r="G58" s="419"/>
      <c r="H58" s="419"/>
      <c r="I58" s="419"/>
      <c r="J58" s="419"/>
      <c r="K58" s="419"/>
      <c r="L58" s="419"/>
      <c r="M58" s="419"/>
      <c r="N58" s="410">
        <f>N57+INT(P57/30)+IF(AO58&gt;15,1,0)</f>
        <v>0</v>
      </c>
      <c r="O58" s="411"/>
      <c r="S58" s="332" t="s">
        <v>121</v>
      </c>
      <c r="T58" s="332"/>
      <c r="U58" s="332"/>
      <c r="V58" s="332"/>
      <c r="W58" s="332"/>
      <c r="X58" s="332"/>
      <c r="Y58" s="332"/>
      <c r="Z58" s="332"/>
      <c r="AA58" s="332"/>
      <c r="AB58" s="332"/>
      <c r="AC58" s="473" t="str">
        <f>IF(Y56=0,calcAA!D2,Y56+1)</f>
        <v>-</v>
      </c>
      <c r="AD58" s="473"/>
      <c r="AE58" s="473"/>
      <c r="AF58" s="473"/>
      <c r="AG58" s="489">
        <f>IF(U3=2,0,IF(AG57=AG56,AI56,AI56-30))</f>
        <v>0</v>
      </c>
      <c r="AH58" s="489"/>
      <c r="AI58" s="489"/>
      <c r="AO58" s="334">
        <f>P57-(INT(P57/30)*30)</f>
        <v>0</v>
      </c>
      <c r="AP58" s="335"/>
    </row>
    <row r="59" spans="2:35" ht="12.75" hidden="1">
      <c r="B59" s="418" t="s">
        <v>139</v>
      </c>
      <c r="C59" s="419"/>
      <c r="D59" s="419"/>
      <c r="E59" s="419"/>
      <c r="F59" s="419"/>
      <c r="G59" s="419"/>
      <c r="H59" s="419"/>
      <c r="I59" s="419"/>
      <c r="J59" s="419"/>
      <c r="K59" s="419"/>
      <c r="L59" s="419"/>
      <c r="M59" s="444"/>
      <c r="N59" s="435" t="str">
        <f>IF(U3=1,calcAA!D2,IF(N58&gt;=24,calcAA!F2,calcAA!G2))</f>
        <v>NO </v>
      </c>
      <c r="O59" s="435"/>
      <c r="P59" s="436"/>
      <c r="Q59" s="436"/>
      <c r="S59" s="503" t="s">
        <v>166</v>
      </c>
      <c r="T59" s="504"/>
      <c r="U59" s="504"/>
      <c r="V59" s="504"/>
      <c r="W59" s="504"/>
      <c r="X59" s="504"/>
      <c r="Y59" s="504"/>
      <c r="Z59" s="504"/>
      <c r="AA59" s="504"/>
      <c r="AB59" s="504"/>
      <c r="AC59" s="504"/>
      <c r="AD59" s="504"/>
      <c r="AE59" s="504"/>
      <c r="AF59" s="504"/>
      <c r="AG59" s="505"/>
      <c r="AH59" s="190"/>
      <c r="AI59" s="192" t="str">
        <f>IF(AH59=1,calcAA!F2,calcAA!G2)</f>
        <v>NO </v>
      </c>
    </row>
    <row r="60" spans="1:35" s="316" customFormat="1" ht="12.75">
      <c r="A60" s="309"/>
      <c r="B60" s="310"/>
      <c r="C60" s="310"/>
      <c r="D60" s="310"/>
      <c r="E60" s="310"/>
      <c r="F60" s="310"/>
      <c r="G60" s="310"/>
      <c r="H60" s="310"/>
      <c r="I60" s="310"/>
      <c r="J60" s="310"/>
      <c r="K60" s="310"/>
      <c r="L60" s="310"/>
      <c r="M60" s="310"/>
      <c r="N60" s="311"/>
      <c r="O60" s="311"/>
      <c r="P60" s="311"/>
      <c r="Q60" s="311"/>
      <c r="R60" s="312"/>
      <c r="S60" s="313"/>
      <c r="T60" s="313"/>
      <c r="U60" s="313"/>
      <c r="V60" s="313"/>
      <c r="W60" s="313"/>
      <c r="X60" s="313"/>
      <c r="Y60" s="313"/>
      <c r="Z60" s="313"/>
      <c r="AA60" s="313"/>
      <c r="AB60" s="313"/>
      <c r="AC60" s="313"/>
      <c r="AD60" s="313"/>
      <c r="AE60" s="313"/>
      <c r="AF60" s="313"/>
      <c r="AG60" s="313"/>
      <c r="AH60" s="314"/>
      <c r="AI60" s="315"/>
    </row>
    <row r="61" spans="2:34" ht="12.75">
      <c r="B61" s="78"/>
      <c r="C61" s="78"/>
      <c r="D61" s="78"/>
      <c r="E61" s="78"/>
      <c r="F61" s="78"/>
      <c r="G61" s="91"/>
      <c r="H61" s="91"/>
      <c r="I61" s="78"/>
      <c r="J61" s="78"/>
      <c r="K61" s="92"/>
      <c r="L61" s="92"/>
      <c r="M61" s="90"/>
      <c r="N61" s="90"/>
      <c r="AC61" s="83"/>
      <c r="AD61" s="83"/>
      <c r="AE61" s="83"/>
      <c r="AF61" s="83"/>
      <c r="AG61" s="83"/>
      <c r="AH61" s="90"/>
    </row>
    <row r="62" spans="2:35" ht="12.75">
      <c r="B62" s="412" t="s">
        <v>62</v>
      </c>
      <c r="C62" s="442"/>
      <c r="D62" s="442"/>
      <c r="E62" s="442"/>
      <c r="F62" s="442"/>
      <c r="G62" s="442"/>
      <c r="H62" s="442"/>
      <c r="I62" s="442"/>
      <c r="J62" s="442"/>
      <c r="K62" s="442"/>
      <c r="L62" s="442"/>
      <c r="M62" s="442"/>
      <c r="N62" s="442"/>
      <c r="O62" s="442"/>
      <c r="P62" s="442"/>
      <c r="Q62" s="443"/>
      <c r="R62" s="78"/>
      <c r="S62" s="91"/>
      <c r="T62" s="491" t="s">
        <v>183</v>
      </c>
      <c r="U62" s="492"/>
      <c r="V62" s="492"/>
      <c r="W62" s="492"/>
      <c r="X62" s="492"/>
      <c r="Y62" s="492"/>
      <c r="Z62" s="492"/>
      <c r="AA62" s="492"/>
      <c r="AB62" s="492"/>
      <c r="AC62" s="492"/>
      <c r="AD62" s="492"/>
      <c r="AE62" s="492"/>
      <c r="AF62" s="492"/>
      <c r="AG62" s="493"/>
      <c r="AI62" s="83"/>
    </row>
    <row r="63" spans="2:35" ht="12.75">
      <c r="B63" s="412" t="s">
        <v>134</v>
      </c>
      <c r="C63" s="413"/>
      <c r="D63" s="413"/>
      <c r="E63" s="413"/>
      <c r="F63" s="413"/>
      <c r="G63" s="413"/>
      <c r="H63" s="413"/>
      <c r="I63" s="413"/>
      <c r="J63" s="413"/>
      <c r="K63" s="413"/>
      <c r="L63" s="413"/>
      <c r="M63" s="413"/>
      <c r="N63" s="413"/>
      <c r="O63" s="413"/>
      <c r="P63" s="413"/>
      <c r="Q63" s="414"/>
      <c r="R63" s="78"/>
      <c r="S63" s="91"/>
      <c r="T63" s="91"/>
      <c r="U63" s="90"/>
      <c r="V63" s="90"/>
      <c r="W63" s="84"/>
      <c r="X63" s="84"/>
      <c r="AE63" s="485" t="s">
        <v>92</v>
      </c>
      <c r="AF63" s="486"/>
      <c r="AG63" s="487"/>
      <c r="AI63" s="83"/>
    </row>
    <row r="64" spans="2:33" ht="12.75">
      <c r="B64" s="425" t="s">
        <v>45</v>
      </c>
      <c r="C64" s="426"/>
      <c r="D64" s="426"/>
      <c r="E64" s="426"/>
      <c r="F64" s="426"/>
      <c r="G64" s="426"/>
      <c r="H64" s="426"/>
      <c r="I64" s="426"/>
      <c r="J64" s="427"/>
      <c r="K64" s="427"/>
      <c r="L64" s="427"/>
      <c r="M64" s="426"/>
      <c r="N64" s="426"/>
      <c r="O64" s="426"/>
      <c r="P64" s="426"/>
      <c r="Q64" s="428"/>
      <c r="T64" s="494" t="s">
        <v>63</v>
      </c>
      <c r="U64" s="494"/>
      <c r="V64" s="494"/>
      <c r="W64" s="494"/>
      <c r="X64" s="494"/>
      <c r="Y64" s="494"/>
      <c r="Z64" s="494"/>
      <c r="AA64" s="494"/>
      <c r="AB64" s="494"/>
      <c r="AC64" s="494"/>
      <c r="AD64" s="494"/>
      <c r="AE64" s="496">
        <f>IF(U3=1,0,Q13)</f>
        <v>0</v>
      </c>
      <c r="AF64" s="496"/>
      <c r="AG64" s="496"/>
    </row>
    <row r="65" spans="2:33" ht="12" customHeight="1">
      <c r="B65" s="396" t="s">
        <v>132</v>
      </c>
      <c r="C65" s="396"/>
      <c r="D65" s="432" t="s">
        <v>1</v>
      </c>
      <c r="E65" s="432"/>
      <c r="F65" s="432"/>
      <c r="G65" s="432" t="s">
        <v>2</v>
      </c>
      <c r="H65" s="432"/>
      <c r="I65" s="433"/>
      <c r="J65" s="305" t="s">
        <v>46</v>
      </c>
      <c r="K65" s="429"/>
      <c r="L65" s="430"/>
      <c r="M65" s="428" t="s">
        <v>4</v>
      </c>
      <c r="N65" s="396"/>
      <c r="O65" s="396" t="s">
        <v>3</v>
      </c>
      <c r="P65" s="396"/>
      <c r="Q65" s="164" t="s">
        <v>4</v>
      </c>
      <c r="T65" s="490"/>
      <c r="U65" s="490"/>
      <c r="V65" s="490"/>
      <c r="W65" s="490"/>
      <c r="X65" s="490"/>
      <c r="Y65" s="490"/>
      <c r="Z65" s="490"/>
      <c r="AA65" s="490"/>
      <c r="AB65" s="490"/>
      <c r="AC65" s="490"/>
      <c r="AD65" s="490"/>
      <c r="AE65" s="488"/>
      <c r="AF65" s="488"/>
      <c r="AG65" s="488"/>
    </row>
    <row r="66" spans="1:33" ht="12.75">
      <c r="A66" s="75">
        <v>1</v>
      </c>
      <c r="B66" s="415" t="str">
        <f>calcAA!E169</f>
        <v>-</v>
      </c>
      <c r="C66" s="415"/>
      <c r="D66" s="387"/>
      <c r="E66" s="387"/>
      <c r="F66" s="387"/>
      <c r="G66" s="387"/>
      <c r="H66" s="387"/>
      <c r="I66" s="403"/>
      <c r="J66" s="306">
        <v>36</v>
      </c>
      <c r="K66" s="404"/>
      <c r="L66" s="405"/>
      <c r="M66" s="408" t="str">
        <f>IF(D66=0,calcAA!$D$2,DAYS360(D66,G66+1))</f>
        <v>-</v>
      </c>
      <c r="N66" s="409"/>
      <c r="O66" s="364" t="str">
        <f>IF(M66=calcAA!$D$2,calcAA!$D$2,INT(M66/30))</f>
        <v>-</v>
      </c>
      <c r="P66" s="364"/>
      <c r="Q66" s="88" t="str">
        <f>IF(O66=calcAA!$D$2,calcAA!$D$2,M66-(O66*30))</f>
        <v>-</v>
      </c>
      <c r="T66" s="494" t="s">
        <v>67</v>
      </c>
      <c r="U66" s="494"/>
      <c r="V66" s="494"/>
      <c r="W66" s="494"/>
      <c r="X66" s="494"/>
      <c r="Y66" s="494"/>
      <c r="Z66" s="494"/>
      <c r="AA66" s="494"/>
      <c r="AB66" s="494"/>
      <c r="AC66" s="494"/>
      <c r="AD66" s="494"/>
      <c r="AE66" s="496">
        <f>AG13</f>
        <v>0</v>
      </c>
      <c r="AF66" s="496"/>
      <c r="AG66" s="496"/>
    </row>
    <row r="67" spans="1:33" ht="12.75">
      <c r="A67" s="75">
        <v>2</v>
      </c>
      <c r="B67" s="415" t="str">
        <f>calcAA!E170</f>
        <v>-</v>
      </c>
      <c r="C67" s="415"/>
      <c r="D67" s="387"/>
      <c r="E67" s="387"/>
      <c r="F67" s="387"/>
      <c r="G67" s="387"/>
      <c r="H67" s="387"/>
      <c r="I67" s="403"/>
      <c r="J67" s="306">
        <v>36</v>
      </c>
      <c r="K67" s="404"/>
      <c r="L67" s="405"/>
      <c r="M67" s="408" t="str">
        <f>IF(D67=0,calcAA!$D$2,DAYS360(D67,G67+1))</f>
        <v>-</v>
      </c>
      <c r="N67" s="409"/>
      <c r="O67" s="364" t="str">
        <f>IF(M67=calcAA!$D$2,calcAA!$D$2,INT(M67/30))</f>
        <v>-</v>
      </c>
      <c r="P67" s="364"/>
      <c r="Q67" s="88" t="str">
        <f>IF(O67=calcAA!$D$2,calcAA!$D$2,M67-(O67*30))</f>
        <v>-</v>
      </c>
      <c r="T67" s="495" t="s">
        <v>7</v>
      </c>
      <c r="U67" s="495"/>
      <c r="V67" s="495"/>
      <c r="W67" s="495"/>
      <c r="X67" s="495"/>
      <c r="Y67" s="495"/>
      <c r="Z67" s="495"/>
      <c r="AA67" s="495"/>
      <c r="AB67" s="495"/>
      <c r="AC67" s="495"/>
      <c r="AD67" s="495"/>
      <c r="AE67" s="500">
        <f>SUM(AE64:AE66)</f>
        <v>0</v>
      </c>
      <c r="AF67" s="500"/>
      <c r="AG67" s="500"/>
    </row>
    <row r="68" spans="1:33" ht="12.75">
      <c r="A68" s="75">
        <v>3</v>
      </c>
      <c r="B68" s="415" t="str">
        <f>calcAA!E171</f>
        <v>-</v>
      </c>
      <c r="C68" s="415"/>
      <c r="D68" s="387"/>
      <c r="E68" s="387"/>
      <c r="F68" s="387"/>
      <c r="G68" s="387"/>
      <c r="H68" s="387"/>
      <c r="I68" s="403"/>
      <c r="J68" s="306">
        <v>36</v>
      </c>
      <c r="K68" s="404"/>
      <c r="L68" s="405"/>
      <c r="M68" s="408" t="str">
        <f>IF(D68=0,calcAA!$D$2,DAYS360(D68,G68+1))</f>
        <v>-</v>
      </c>
      <c r="N68" s="409"/>
      <c r="O68" s="364" t="str">
        <f>IF(M68=calcAA!$D$2,calcAA!$D$2,INT(M68/30))</f>
        <v>-</v>
      </c>
      <c r="P68" s="364"/>
      <c r="Q68" s="88" t="str">
        <f>IF(O68=calcAA!$D$2,calcAA!$D$2,M68-(O68*30))</f>
        <v>-</v>
      </c>
      <c r="T68" s="494" t="s">
        <v>64</v>
      </c>
      <c r="U68" s="494"/>
      <c r="V68" s="494"/>
      <c r="W68" s="494"/>
      <c r="X68" s="494"/>
      <c r="Y68" s="494"/>
      <c r="Z68" s="494"/>
      <c r="AA68" s="494"/>
      <c r="AB68" s="494"/>
      <c r="AC68" s="494"/>
      <c r="AD68" s="494"/>
      <c r="AE68" s="496">
        <f>P50</f>
        <v>0</v>
      </c>
      <c r="AF68" s="496"/>
      <c r="AG68" s="496"/>
    </row>
    <row r="69" spans="1:33" ht="12.75">
      <c r="A69" s="75">
        <v>4</v>
      </c>
      <c r="B69" s="415" t="str">
        <f>calcAA!E172</f>
        <v>-</v>
      </c>
      <c r="C69" s="415"/>
      <c r="D69" s="387"/>
      <c r="E69" s="387"/>
      <c r="F69" s="387"/>
      <c r="G69" s="387"/>
      <c r="H69" s="387"/>
      <c r="I69" s="403"/>
      <c r="J69" s="306">
        <v>36</v>
      </c>
      <c r="K69" s="404"/>
      <c r="L69" s="405"/>
      <c r="M69" s="408" t="str">
        <f>IF(D69=0,calcAA!$D$2,DAYS360(D69,G69+1))</f>
        <v>-</v>
      </c>
      <c r="N69" s="409"/>
      <c r="O69" s="364" t="str">
        <f>IF(M69=calcAA!$D$2,calcAA!$D$2,INT(M69/30))</f>
        <v>-</v>
      </c>
      <c r="P69" s="364"/>
      <c r="Q69" s="88" t="str">
        <f>IF(O69=calcAA!$D$2,calcAA!$D$2,M69-(O69*30))</f>
        <v>-</v>
      </c>
      <c r="T69" s="494" t="s">
        <v>65</v>
      </c>
      <c r="U69" s="494"/>
      <c r="V69" s="494"/>
      <c r="W69" s="494"/>
      <c r="X69" s="494"/>
      <c r="Y69" s="494"/>
      <c r="Z69" s="494"/>
      <c r="AA69" s="494"/>
      <c r="AB69" s="494"/>
      <c r="AC69" s="494"/>
      <c r="AD69" s="494"/>
      <c r="AE69" s="496">
        <f>AH45</f>
        <v>0</v>
      </c>
      <c r="AF69" s="496"/>
      <c r="AG69" s="496"/>
    </row>
    <row r="70" spans="1:33" ht="12.75">
      <c r="A70" s="75">
        <v>5</v>
      </c>
      <c r="B70" s="415" t="str">
        <f>calcAA!E173</f>
        <v>-</v>
      </c>
      <c r="C70" s="415"/>
      <c r="D70" s="387"/>
      <c r="E70" s="387"/>
      <c r="F70" s="387"/>
      <c r="G70" s="387"/>
      <c r="H70" s="387"/>
      <c r="I70" s="403"/>
      <c r="J70" s="306">
        <v>36</v>
      </c>
      <c r="K70" s="404"/>
      <c r="L70" s="405"/>
      <c r="M70" s="408" t="str">
        <f>IF(D70=0,calcAA!$D$2,DAYS360(D70,G70+1))</f>
        <v>-</v>
      </c>
      <c r="N70" s="409"/>
      <c r="O70" s="364" t="str">
        <f>IF(M70=calcAA!$D$2,calcAA!$D$2,INT(M70/30))</f>
        <v>-</v>
      </c>
      <c r="P70" s="364"/>
      <c r="Q70" s="88" t="str">
        <f>IF(O70=calcAA!$D$2,calcAA!$D$2,M70-(O70*30))</f>
        <v>-</v>
      </c>
      <c r="T70" s="494" t="s">
        <v>66</v>
      </c>
      <c r="U70" s="494"/>
      <c r="V70" s="494"/>
      <c r="W70" s="494"/>
      <c r="X70" s="494"/>
      <c r="Y70" s="494"/>
      <c r="Z70" s="494"/>
      <c r="AA70" s="494"/>
      <c r="AB70" s="494"/>
      <c r="AC70" s="494"/>
      <c r="AD70" s="494"/>
      <c r="AE70" s="501">
        <f>P93</f>
        <v>0</v>
      </c>
      <c r="AF70" s="501"/>
      <c r="AG70" s="501"/>
    </row>
    <row r="71" spans="1:33" ht="12.75">
      <c r="A71" s="75">
        <v>6</v>
      </c>
      <c r="B71" s="415" t="str">
        <f>calcAA!E174</f>
        <v>-</v>
      </c>
      <c r="C71" s="415"/>
      <c r="D71" s="387"/>
      <c r="E71" s="387"/>
      <c r="F71" s="387"/>
      <c r="G71" s="387"/>
      <c r="H71" s="387"/>
      <c r="I71" s="403"/>
      <c r="J71" s="306">
        <v>36</v>
      </c>
      <c r="K71" s="404"/>
      <c r="L71" s="405"/>
      <c r="M71" s="408" t="str">
        <f>IF(D71=0,calcAA!$D$2,DAYS360(D71,G71+1))</f>
        <v>-</v>
      </c>
      <c r="N71" s="409"/>
      <c r="O71" s="364" t="str">
        <f>IF(M71=calcAA!$D$2,calcAA!$D$2,INT(M71/30))</f>
        <v>-</v>
      </c>
      <c r="P71" s="364"/>
      <c r="Q71" s="88" t="str">
        <f>IF(O71=calcAA!$D$2,calcAA!$D$2,M71-(O71*30))</f>
        <v>-</v>
      </c>
      <c r="T71" s="495" t="s">
        <v>8</v>
      </c>
      <c r="U71" s="495"/>
      <c r="V71" s="495"/>
      <c r="W71" s="495"/>
      <c r="X71" s="495"/>
      <c r="Y71" s="495"/>
      <c r="Z71" s="495"/>
      <c r="AA71" s="495"/>
      <c r="AB71" s="495"/>
      <c r="AC71" s="495"/>
      <c r="AD71" s="495"/>
      <c r="AE71" s="500">
        <f>SUM(AE68:AE70)</f>
        <v>0</v>
      </c>
      <c r="AF71" s="500"/>
      <c r="AG71" s="500"/>
    </row>
    <row r="72" spans="1:33" ht="12.75">
      <c r="A72" s="75">
        <v>7</v>
      </c>
      <c r="B72" s="415" t="str">
        <f>calcAA!E175</f>
        <v>-</v>
      </c>
      <c r="C72" s="415"/>
      <c r="D72" s="387"/>
      <c r="E72" s="387"/>
      <c r="F72" s="387"/>
      <c r="G72" s="387"/>
      <c r="H72" s="387"/>
      <c r="I72" s="403"/>
      <c r="J72" s="306">
        <v>36</v>
      </c>
      <c r="K72" s="404"/>
      <c r="L72" s="405"/>
      <c r="M72" s="408" t="str">
        <f>IF(D72=0,calcAA!$D$2,DAYS360(D72,G72+1))</f>
        <v>-</v>
      </c>
      <c r="N72" s="409"/>
      <c r="O72" s="364" t="str">
        <f>IF(M72=calcAA!$D$2,calcAA!$D$2,INT(M72/30))</f>
        <v>-</v>
      </c>
      <c r="P72" s="364"/>
      <c r="Q72" s="88" t="str">
        <f>IF(O72=calcAA!$D$2,calcAA!$D$2,M72-(O72*30))</f>
        <v>-</v>
      </c>
      <c r="T72" s="502"/>
      <c r="U72" s="502"/>
      <c r="V72" s="502"/>
      <c r="W72" s="502"/>
      <c r="X72" s="502"/>
      <c r="Y72" s="502"/>
      <c r="Z72" s="502"/>
      <c r="AA72" s="502"/>
      <c r="AB72" s="502"/>
      <c r="AC72" s="502"/>
      <c r="AD72" s="502"/>
      <c r="AE72" s="502"/>
      <c r="AF72" s="502"/>
      <c r="AG72" s="502"/>
    </row>
    <row r="73" spans="1:33" ht="12.75">
      <c r="A73" s="75">
        <v>8</v>
      </c>
      <c r="B73" s="415" t="str">
        <f>calcAA!E176</f>
        <v>-</v>
      </c>
      <c r="C73" s="415"/>
      <c r="D73" s="387"/>
      <c r="E73" s="387"/>
      <c r="F73" s="387"/>
      <c r="G73" s="387"/>
      <c r="H73" s="387"/>
      <c r="I73" s="403"/>
      <c r="J73" s="306">
        <v>36</v>
      </c>
      <c r="K73" s="404"/>
      <c r="L73" s="405"/>
      <c r="M73" s="408" t="str">
        <f>IF(D73=0,calcAA!$D$2,DAYS360(D73,G73+1))</f>
        <v>-</v>
      </c>
      <c r="N73" s="409"/>
      <c r="O73" s="364" t="str">
        <f>IF(M73=calcAA!$D$2,calcAA!$D$2,INT(M73/30))</f>
        <v>-</v>
      </c>
      <c r="P73" s="364"/>
      <c r="Q73" s="88" t="str">
        <f>IF(O73=calcAA!$D$2,calcAA!$D$2,M73-(O73*30))</f>
        <v>-</v>
      </c>
      <c r="T73" s="497" t="s">
        <v>138</v>
      </c>
      <c r="U73" s="497"/>
      <c r="V73" s="497"/>
      <c r="W73" s="497"/>
      <c r="X73" s="497"/>
      <c r="Y73" s="497"/>
      <c r="Z73" s="497"/>
      <c r="AA73" s="497"/>
      <c r="AB73" s="497"/>
      <c r="AC73" s="497"/>
      <c r="AD73" s="497"/>
      <c r="AE73" s="500">
        <f>AE67+AE71</f>
        <v>0</v>
      </c>
      <c r="AF73" s="500"/>
      <c r="AG73" s="500"/>
    </row>
    <row r="74" spans="1:17" ht="12.75">
      <c r="A74" s="75">
        <v>9</v>
      </c>
      <c r="B74" s="415" t="str">
        <f>calcAA!E177</f>
        <v>-</v>
      </c>
      <c r="C74" s="415"/>
      <c r="D74" s="387"/>
      <c r="E74" s="387"/>
      <c r="F74" s="387"/>
      <c r="G74" s="387"/>
      <c r="H74" s="387"/>
      <c r="I74" s="403"/>
      <c r="J74" s="306">
        <v>36</v>
      </c>
      <c r="K74" s="404"/>
      <c r="L74" s="405"/>
      <c r="M74" s="408" t="str">
        <f>IF(D74=0,calcAA!$D$2,DAYS360(D74,G74+1))</f>
        <v>-</v>
      </c>
      <c r="N74" s="409"/>
      <c r="O74" s="364" t="str">
        <f>IF(M74=calcAA!$D$2,calcAA!$D$2,INT(M74/30))</f>
        <v>-</v>
      </c>
      <c r="P74" s="364"/>
      <c r="Q74" s="88" t="str">
        <f>IF(O74=calcAA!$D$2,calcAA!$D$2,M74-(O74*30))</f>
        <v>-</v>
      </c>
    </row>
    <row r="75" spans="1:35" ht="12.75">
      <c r="A75" s="75">
        <v>10</v>
      </c>
      <c r="B75" s="415" t="str">
        <f>calcAA!E178</f>
        <v>-</v>
      </c>
      <c r="C75" s="415"/>
      <c r="D75" s="387"/>
      <c r="E75" s="387"/>
      <c r="F75" s="387"/>
      <c r="G75" s="387"/>
      <c r="H75" s="387"/>
      <c r="I75" s="403"/>
      <c r="J75" s="306">
        <v>36</v>
      </c>
      <c r="K75" s="404"/>
      <c r="L75" s="405"/>
      <c r="M75" s="408" t="str">
        <f>IF(D75=0,calcAA!$D$2,DAYS360(D75,G75+1))</f>
        <v>-</v>
      </c>
      <c r="N75" s="409"/>
      <c r="O75" s="364" t="str">
        <f>IF(M75=calcAA!$D$2,calcAA!$D$2,INT(M75/30))</f>
        <v>-</v>
      </c>
      <c r="P75" s="364"/>
      <c r="Q75" s="88" t="str">
        <f>IF(O75=calcAA!$D$2,calcAA!$D$2,M75-(O75*30))</f>
        <v>-</v>
      </c>
      <c r="T75" s="542"/>
      <c r="U75" s="542"/>
      <c r="V75" s="542"/>
      <c r="W75" s="542"/>
      <c r="X75" s="542"/>
      <c r="Y75" s="542"/>
      <c r="Z75" s="542"/>
      <c r="AA75" s="542"/>
      <c r="AB75" s="542"/>
      <c r="AC75" s="542"/>
      <c r="AD75" s="542"/>
      <c r="AE75" s="542"/>
      <c r="AF75" s="542"/>
      <c r="AG75" s="542"/>
      <c r="AH75"/>
      <c r="AI75"/>
    </row>
    <row r="76" spans="1:35" ht="12.75">
      <c r="A76" s="75">
        <v>11</v>
      </c>
      <c r="B76" s="415" t="str">
        <f>calcAA!E179</f>
        <v>-</v>
      </c>
      <c r="C76" s="415"/>
      <c r="D76" s="387"/>
      <c r="E76" s="387"/>
      <c r="F76" s="387"/>
      <c r="G76" s="387"/>
      <c r="H76" s="387"/>
      <c r="I76" s="403"/>
      <c r="J76" s="306">
        <v>36</v>
      </c>
      <c r="K76" s="404"/>
      <c r="L76" s="405"/>
      <c r="M76" s="408" t="str">
        <f>IF(D76=0,calcAA!$D$2,DAYS360(D76,G76+1))</f>
        <v>-</v>
      </c>
      <c r="N76" s="409"/>
      <c r="O76" s="364" t="str">
        <f>IF(M76=calcAA!$D$2,calcAA!$D$2,INT(M76/30))</f>
        <v>-</v>
      </c>
      <c r="P76" s="364"/>
      <c r="Q76" s="88" t="str">
        <f>IF(O76=calcAA!$D$2,calcAA!$D$2,M76-(O76*30))</f>
        <v>-</v>
      </c>
      <c r="T76" s="304" t="s">
        <v>210</v>
      </c>
      <c r="U76"/>
      <c r="V76"/>
      <c r="W76"/>
      <c r="X76"/>
      <c r="Y76"/>
      <c r="Z76"/>
      <c r="AA76"/>
      <c r="AB76"/>
      <c r="AC76"/>
      <c r="AD76"/>
      <c r="AE76"/>
      <c r="AF76"/>
      <c r="AG76"/>
      <c r="AH76"/>
      <c r="AI76"/>
    </row>
    <row r="77" spans="1:35" ht="12.75">
      <c r="A77" s="75">
        <v>12</v>
      </c>
      <c r="B77" s="415" t="str">
        <f>calcAA!E180</f>
        <v>-</v>
      </c>
      <c r="C77" s="415"/>
      <c r="D77" s="387"/>
      <c r="E77" s="387"/>
      <c r="F77" s="387"/>
      <c r="G77" s="387"/>
      <c r="H77" s="387"/>
      <c r="I77" s="403"/>
      <c r="J77" s="306">
        <v>36</v>
      </c>
      <c r="K77" s="404"/>
      <c r="L77" s="405"/>
      <c r="M77" s="408" t="str">
        <f>IF(D77=0,calcAA!$D$2,DAYS360(D77,G77+1))</f>
        <v>-</v>
      </c>
      <c r="N77" s="409"/>
      <c r="O77" s="364" t="str">
        <f>IF(M77=calcAA!$D$2,calcAA!$D$2,INT(M77/30))</f>
        <v>-</v>
      </c>
      <c r="P77" s="364"/>
      <c r="Q77" s="88" t="str">
        <f>IF(O77=calcAA!$D$2,calcAA!$D$2,M77-(O77*30))</f>
        <v>-</v>
      </c>
      <c r="T77" s="304"/>
      <c r="U77"/>
      <c r="V77"/>
      <c r="W77"/>
      <c r="X77"/>
      <c r="Y77"/>
      <c r="Z77"/>
      <c r="AA77"/>
      <c r="AB77"/>
      <c r="AC77"/>
      <c r="AD77"/>
      <c r="AE77"/>
      <c r="AF77"/>
      <c r="AG77"/>
      <c r="AH77"/>
      <c r="AI77"/>
    </row>
    <row r="78" spans="1:35" ht="12.75">
      <c r="A78" s="75">
        <v>13</v>
      </c>
      <c r="B78" s="415" t="str">
        <f>calcAA!E181</f>
        <v>-</v>
      </c>
      <c r="C78" s="415"/>
      <c r="D78" s="387"/>
      <c r="E78" s="387"/>
      <c r="F78" s="387"/>
      <c r="G78" s="387"/>
      <c r="H78" s="387"/>
      <c r="I78" s="403"/>
      <c r="J78" s="306">
        <v>36</v>
      </c>
      <c r="K78" s="404"/>
      <c r="L78" s="405"/>
      <c r="M78" s="408" t="str">
        <f>IF(D78=0,calcAA!$D$2,DAYS360(D78,G78+1))</f>
        <v>-</v>
      </c>
      <c r="N78" s="409"/>
      <c r="O78" s="364" t="str">
        <f>IF(M78=calcAA!$D$2,calcAA!$D$2,INT(M78/30))</f>
        <v>-</v>
      </c>
      <c r="P78" s="364"/>
      <c r="Q78" s="88" t="str">
        <f>IF(O78=calcAA!$D$2,calcAA!$D$2,M78-(O78*30))</f>
        <v>-</v>
      </c>
      <c r="T78" s="304" t="s">
        <v>204</v>
      </c>
      <c r="V78"/>
      <c r="W78"/>
      <c r="X78"/>
      <c r="Y78"/>
      <c r="Z78"/>
      <c r="AA78"/>
      <c r="AB78"/>
      <c r="AC78"/>
      <c r="AD78"/>
      <c r="AE78"/>
      <c r="AF78"/>
      <c r="AG78"/>
      <c r="AH78"/>
      <c r="AI78"/>
    </row>
    <row r="79" spans="1:35" ht="12.75">
      <c r="A79" s="75">
        <v>14</v>
      </c>
      <c r="B79" s="415" t="str">
        <f>calcAA!E182</f>
        <v>-</v>
      </c>
      <c r="C79" s="415"/>
      <c r="D79" s="387"/>
      <c r="E79" s="387"/>
      <c r="F79" s="387"/>
      <c r="G79" s="387"/>
      <c r="H79" s="387"/>
      <c r="I79" s="403"/>
      <c r="J79" s="306">
        <v>36</v>
      </c>
      <c r="K79" s="404"/>
      <c r="L79" s="405"/>
      <c r="M79" s="408" t="str">
        <f>IF(D79=0,calcAA!$D$2,DAYS360(D79,G79+1))</f>
        <v>-</v>
      </c>
      <c r="N79" s="409"/>
      <c r="O79" s="364" t="str">
        <f>IF(M79=calcAA!$D$2,calcAA!$D$2,INT(M79/30))</f>
        <v>-</v>
      </c>
      <c r="P79" s="364"/>
      <c r="Q79" s="88" t="str">
        <f>IF(O79=calcAA!$D$2,calcAA!$D$2,M79-(O79*30))</f>
        <v>-</v>
      </c>
      <c r="T79" s="76" t="s">
        <v>208</v>
      </c>
      <c r="V79"/>
      <c r="W79"/>
      <c r="X79"/>
      <c r="Y79"/>
      <c r="Z79"/>
      <c r="AA79"/>
      <c r="AB79"/>
      <c r="AC79"/>
      <c r="AD79"/>
      <c r="AE79"/>
      <c r="AF79"/>
      <c r="AG79"/>
      <c r="AH79"/>
      <c r="AI79"/>
    </row>
    <row r="80" spans="1:35" ht="12.75">
      <c r="A80" s="75">
        <v>15</v>
      </c>
      <c r="B80" s="415" t="str">
        <f>calcAA!E183</f>
        <v>-</v>
      </c>
      <c r="C80" s="415"/>
      <c r="D80" s="387"/>
      <c r="E80" s="387"/>
      <c r="F80" s="387"/>
      <c r="G80" s="387"/>
      <c r="H80" s="387"/>
      <c r="I80" s="403"/>
      <c r="J80" s="306">
        <v>36</v>
      </c>
      <c r="K80" s="404"/>
      <c r="L80" s="405"/>
      <c r="M80" s="408" t="str">
        <f>IF(D80=0,calcAA!$D$2,DAYS360(D80,G80+1))</f>
        <v>-</v>
      </c>
      <c r="N80" s="409"/>
      <c r="O80" s="364" t="str">
        <f>IF(M80=calcAA!$D$2,calcAA!$D$2,INT(M80/30))</f>
        <v>-</v>
      </c>
      <c r="P80" s="364"/>
      <c r="Q80" s="88" t="str">
        <f>IF(O80=calcAA!$D$2,calcAA!$D$2,M80-(O80*30))</f>
        <v>-</v>
      </c>
      <c r="T80" s="54" t="s">
        <v>206</v>
      </c>
      <c r="V80"/>
      <c r="W80"/>
      <c r="X80"/>
      <c r="Y80"/>
      <c r="Z80"/>
      <c r="AA80"/>
      <c r="AB80"/>
      <c r="AC80"/>
      <c r="AD80"/>
      <c r="AE80"/>
      <c r="AF80"/>
      <c r="AG80"/>
      <c r="AH80"/>
      <c r="AI80"/>
    </row>
    <row r="81" spans="1:35" ht="12.75">
      <c r="A81" s="75">
        <v>16</v>
      </c>
      <c r="B81" s="415" t="str">
        <f>calcAA!E184</f>
        <v>-</v>
      </c>
      <c r="C81" s="415"/>
      <c r="D81" s="387"/>
      <c r="E81" s="387"/>
      <c r="F81" s="387"/>
      <c r="G81" s="387"/>
      <c r="H81" s="387"/>
      <c r="I81" s="403"/>
      <c r="J81" s="306">
        <v>36</v>
      </c>
      <c r="K81" s="404"/>
      <c r="L81" s="405"/>
      <c r="M81" s="408" t="str">
        <f>IF(D81=0,calcAA!$D$2,DAYS360(D81,G81+1))</f>
        <v>-</v>
      </c>
      <c r="N81" s="409"/>
      <c r="O81" s="364" t="str">
        <f>IF(M81=calcAA!$D$2,calcAA!$D$2,INT(M81/30))</f>
        <v>-</v>
      </c>
      <c r="P81" s="364"/>
      <c r="Q81" s="88" t="str">
        <f>IF(O81=calcAA!$D$2,calcAA!$D$2,M81-(O81*30))</f>
        <v>-</v>
      </c>
      <c r="T81" s="54" t="s">
        <v>207</v>
      </c>
      <c r="V81"/>
      <c r="W81"/>
      <c r="X81"/>
      <c r="Y81"/>
      <c r="Z81"/>
      <c r="AA81"/>
      <c r="AB81"/>
      <c r="AC81"/>
      <c r="AD81"/>
      <c r="AE81"/>
      <c r="AF81"/>
      <c r="AG81"/>
      <c r="AH81"/>
      <c r="AI81"/>
    </row>
    <row r="82" spans="1:35" ht="12.75">
      <c r="A82" s="75">
        <v>17</v>
      </c>
      <c r="B82" s="415" t="str">
        <f>calcAA!E185</f>
        <v>-</v>
      </c>
      <c r="C82" s="415"/>
      <c r="D82" s="387"/>
      <c r="E82" s="387"/>
      <c r="F82" s="387"/>
      <c r="G82" s="387"/>
      <c r="H82" s="387"/>
      <c r="I82" s="403"/>
      <c r="J82" s="306">
        <v>36</v>
      </c>
      <c r="K82" s="404"/>
      <c r="L82" s="405"/>
      <c r="M82" s="408" t="str">
        <f>IF(D82=0,calcAA!$D$2,DAYS360(D82,G82+1))</f>
        <v>-</v>
      </c>
      <c r="N82" s="409"/>
      <c r="O82" s="364" t="str">
        <f>IF(M82=calcAA!$D$2,calcAA!$D$2,INT(M82/30))</f>
        <v>-</v>
      </c>
      <c r="P82" s="364"/>
      <c r="Q82" s="88" t="str">
        <f>IF(O82=calcAA!$D$2,calcAA!$D$2,M82-(O82*30))</f>
        <v>-</v>
      </c>
      <c r="T82"/>
      <c r="V82"/>
      <c r="W82"/>
      <c r="X82"/>
      <c r="Y82"/>
      <c r="Z82"/>
      <c r="AA82"/>
      <c r="AB82"/>
      <c r="AC82"/>
      <c r="AD82"/>
      <c r="AE82"/>
      <c r="AF82"/>
      <c r="AG82"/>
      <c r="AH82"/>
      <c r="AI82"/>
    </row>
    <row r="83" spans="1:21" ht="12.75">
      <c r="A83" s="75">
        <v>18</v>
      </c>
      <c r="B83" s="415" t="str">
        <f>calcAA!E186</f>
        <v>-</v>
      </c>
      <c r="C83" s="415"/>
      <c r="D83" s="387"/>
      <c r="E83" s="387"/>
      <c r="F83" s="387"/>
      <c r="G83" s="387"/>
      <c r="H83" s="387"/>
      <c r="I83" s="403"/>
      <c r="J83" s="306">
        <v>36</v>
      </c>
      <c r="K83" s="404"/>
      <c r="L83" s="405"/>
      <c r="M83" s="408" t="str">
        <f>IF(D83=0,calcAA!$D$2,DAYS360(D83,G83+1))</f>
        <v>-</v>
      </c>
      <c r="N83" s="409"/>
      <c r="O83" s="364" t="str">
        <f>IF(M83=calcAA!$D$2,calcAA!$D$2,INT(M83/30))</f>
        <v>-</v>
      </c>
      <c r="P83" s="364"/>
      <c r="Q83" s="88" t="str">
        <f>IF(O83=calcAA!$D$2,calcAA!$D$2,M83-(O83*30))</f>
        <v>-</v>
      </c>
      <c r="U83" t="s">
        <v>200</v>
      </c>
    </row>
    <row r="84" spans="1:21" ht="12.75">
      <c r="A84" s="75">
        <v>19</v>
      </c>
      <c r="B84" s="415" t="str">
        <f>calcAA!E187</f>
        <v>-</v>
      </c>
      <c r="C84" s="415"/>
      <c r="D84" s="387"/>
      <c r="E84" s="387"/>
      <c r="F84" s="387"/>
      <c r="G84" s="387"/>
      <c r="H84" s="387"/>
      <c r="I84" s="403"/>
      <c r="J84" s="306">
        <v>36</v>
      </c>
      <c r="K84" s="404"/>
      <c r="L84" s="405"/>
      <c r="M84" s="408" t="str">
        <f>IF(D84=0,calcAA!$D$2,DAYS360(D84,G84+1))</f>
        <v>-</v>
      </c>
      <c r="N84" s="409"/>
      <c r="O84" s="364" t="str">
        <f>IF(M84=calcAA!$D$2,calcAA!$D$2,INT(M84/30))</f>
        <v>-</v>
      </c>
      <c r="P84" s="364"/>
      <c r="Q84" s="88" t="str">
        <f>IF(O84=calcAA!$D$2,calcAA!$D$2,M84-(O84*30))</f>
        <v>-</v>
      </c>
      <c r="U84" t="s">
        <v>193</v>
      </c>
    </row>
    <row r="85" spans="1:21" ht="12.75">
      <c r="A85" s="75">
        <v>20</v>
      </c>
      <c r="B85" s="415" t="str">
        <f>calcAA!E188</f>
        <v>-</v>
      </c>
      <c r="C85" s="415"/>
      <c r="D85" s="387"/>
      <c r="E85" s="387"/>
      <c r="F85" s="387"/>
      <c r="G85" s="387"/>
      <c r="H85" s="387"/>
      <c r="I85" s="403"/>
      <c r="J85" s="306">
        <v>36</v>
      </c>
      <c r="K85" s="404"/>
      <c r="L85" s="405"/>
      <c r="M85" s="408" t="str">
        <f>IF(D85=0,calcAA!$D$2,DAYS360(D85,G85+1))</f>
        <v>-</v>
      </c>
      <c r="N85" s="409"/>
      <c r="O85" s="364" t="str">
        <f>IF(M85=calcAA!$D$2,calcAA!$D$2,INT(M85/30))</f>
        <v>-</v>
      </c>
      <c r="P85" s="364"/>
      <c r="Q85" s="88" t="str">
        <f>IF(O85=calcAA!$D$2,calcAA!$D$2,M85-(O85*30))</f>
        <v>-</v>
      </c>
      <c r="T85"/>
      <c r="U85" t="s">
        <v>194</v>
      </c>
    </row>
    <row r="86" spans="1:21" ht="12.75">
      <c r="A86" s="75">
        <v>21</v>
      </c>
      <c r="B86" s="415" t="str">
        <f>calcAA!E189</f>
        <v>-</v>
      </c>
      <c r="C86" s="415"/>
      <c r="D86" s="387"/>
      <c r="E86" s="387"/>
      <c r="F86" s="387"/>
      <c r="G86" s="387"/>
      <c r="H86" s="387"/>
      <c r="I86" s="403"/>
      <c r="J86" s="306">
        <v>36</v>
      </c>
      <c r="K86" s="404"/>
      <c r="L86" s="405"/>
      <c r="M86" s="408" t="str">
        <f>IF(D86=0,calcAA!$D$2,DAYS360(D86,G86+1))</f>
        <v>-</v>
      </c>
      <c r="N86" s="409"/>
      <c r="O86" s="364" t="str">
        <f>IF(M86=calcAA!$D$2,calcAA!$D$2,INT(M86/30))</f>
        <v>-</v>
      </c>
      <c r="P86" s="364"/>
      <c r="Q86" s="88" t="str">
        <f>IF(O86=calcAA!$D$2,calcAA!$D$2,M86-(O86*30))</f>
        <v>-</v>
      </c>
      <c r="T86"/>
      <c r="U86" t="s">
        <v>195</v>
      </c>
    </row>
    <row r="87" spans="1:21" ht="12.75">
      <c r="A87" s="75">
        <v>22</v>
      </c>
      <c r="B87" s="415" t="str">
        <f>calcAA!E190</f>
        <v>-</v>
      </c>
      <c r="C87" s="415"/>
      <c r="D87" s="387"/>
      <c r="E87" s="387"/>
      <c r="F87" s="387"/>
      <c r="G87" s="387"/>
      <c r="H87" s="387"/>
      <c r="I87" s="403"/>
      <c r="J87" s="306">
        <v>36</v>
      </c>
      <c r="K87" s="404"/>
      <c r="L87" s="405"/>
      <c r="M87" s="408" t="str">
        <f>IF(D87=0,calcAA!$D$2,DAYS360(D87,G87+1))</f>
        <v>-</v>
      </c>
      <c r="N87" s="409"/>
      <c r="O87" s="364" t="str">
        <f>IF(M87=calcAA!$D$2,calcAA!$D$2,INT(M87/30))</f>
        <v>-</v>
      </c>
      <c r="P87" s="364"/>
      <c r="Q87" s="88" t="str">
        <f>IF(O87=calcAA!$D$2,calcAA!$D$2,M87-(O87*30))</f>
        <v>-</v>
      </c>
      <c r="U87" t="s">
        <v>196</v>
      </c>
    </row>
    <row r="88" spans="1:21" ht="12.75">
      <c r="A88" s="75">
        <v>23</v>
      </c>
      <c r="B88" s="415" t="str">
        <f>calcAA!E191</f>
        <v>-</v>
      </c>
      <c r="C88" s="415"/>
      <c r="D88" s="387"/>
      <c r="E88" s="387"/>
      <c r="F88" s="387"/>
      <c r="G88" s="387"/>
      <c r="H88" s="387"/>
      <c r="I88" s="403"/>
      <c r="J88" s="306">
        <v>36</v>
      </c>
      <c r="K88" s="404"/>
      <c r="L88" s="405"/>
      <c r="M88" s="408" t="str">
        <f>IF(D88=0,calcAA!$D$2,DAYS360(D88,G88+1))</f>
        <v>-</v>
      </c>
      <c r="N88" s="409"/>
      <c r="O88" s="364" t="str">
        <f>IF(M88=calcAA!$D$2,calcAA!$D$2,INT(M88/30))</f>
        <v>-</v>
      </c>
      <c r="P88" s="364"/>
      <c r="Q88" s="88" t="str">
        <f>IF(O88=calcAA!$D$2,calcAA!$D$2,M88-(O88*30))</f>
        <v>-</v>
      </c>
      <c r="U88" s="76" t="s">
        <v>197</v>
      </c>
    </row>
    <row r="89" spans="1:21" ht="12.75">
      <c r="A89" s="75">
        <v>24</v>
      </c>
      <c r="B89" s="415" t="str">
        <f>calcAA!E192</f>
        <v>-</v>
      </c>
      <c r="C89" s="415"/>
      <c r="D89" s="387"/>
      <c r="E89" s="387"/>
      <c r="F89" s="387"/>
      <c r="G89" s="387"/>
      <c r="H89" s="387"/>
      <c r="I89" s="403"/>
      <c r="J89" s="306">
        <v>36</v>
      </c>
      <c r="K89" s="404"/>
      <c r="L89" s="405"/>
      <c r="M89" s="408" t="str">
        <f>IF(D89=0,calcAA!$D$2,DAYS360(D89,G89+1))</f>
        <v>-</v>
      </c>
      <c r="N89" s="409"/>
      <c r="O89" s="364" t="str">
        <f>IF(M89=calcAA!$D$2,calcAA!$D$2,INT(M89/30))</f>
        <v>-</v>
      </c>
      <c r="P89" s="364"/>
      <c r="Q89" s="88" t="str">
        <f>IF(O89=calcAA!$D$2,calcAA!$D$2,M89-(O89*30))</f>
        <v>-</v>
      </c>
      <c r="U89" s="76" t="s">
        <v>198</v>
      </c>
    </row>
    <row r="90" spans="1:21" ht="12.75">
      <c r="A90" s="75">
        <v>25</v>
      </c>
      <c r="B90" s="415" t="str">
        <f>calcAA!E193</f>
        <v>-</v>
      </c>
      <c r="C90" s="415"/>
      <c r="D90" s="387"/>
      <c r="E90" s="387"/>
      <c r="F90" s="387"/>
      <c r="G90" s="387"/>
      <c r="H90" s="387"/>
      <c r="I90" s="403"/>
      <c r="J90" s="307">
        <v>36</v>
      </c>
      <c r="K90" s="406"/>
      <c r="L90" s="407"/>
      <c r="M90" s="408" t="str">
        <f>IF(D90=0,calcAA!$D$2,DAYS360(D90,G90+1))</f>
        <v>-</v>
      </c>
      <c r="N90" s="409"/>
      <c r="O90" s="364" t="str">
        <f>IF(M90=calcAA!$D$2,calcAA!$D$2,INT(M90/30))</f>
        <v>-</v>
      </c>
      <c r="P90" s="364"/>
      <c r="Q90" s="88" t="str">
        <f>IF(O90=calcAA!$D$2,calcAA!$D$2,M90-(O90*30))</f>
        <v>-</v>
      </c>
      <c r="U90" s="76" t="s">
        <v>199</v>
      </c>
    </row>
    <row r="91" spans="2:17" ht="12.75">
      <c r="B91" s="388" t="s">
        <v>118</v>
      </c>
      <c r="C91" s="388"/>
      <c r="D91" s="388"/>
      <c r="E91" s="388"/>
      <c r="F91" s="388"/>
      <c r="G91" s="388"/>
      <c r="H91" s="388"/>
      <c r="I91" s="388"/>
      <c r="J91" s="389"/>
      <c r="K91" s="389"/>
      <c r="L91" s="389"/>
      <c r="M91" s="388"/>
      <c r="N91" s="388"/>
      <c r="O91" s="390">
        <f>SUM(O66:O90)</f>
        <v>0</v>
      </c>
      <c r="P91" s="390"/>
      <c r="Q91" s="159">
        <f>SUM(Q66:Q90)</f>
        <v>0</v>
      </c>
    </row>
    <row r="92" spans="2:21" ht="13.5" thickBot="1">
      <c r="B92" s="439"/>
      <c r="C92" s="440"/>
      <c r="D92" s="440"/>
      <c r="E92" s="440"/>
      <c r="F92" s="440"/>
      <c r="G92" s="440"/>
      <c r="H92" s="440"/>
      <c r="I92" s="440"/>
      <c r="J92" s="440"/>
      <c r="K92" s="440"/>
      <c r="L92" s="440"/>
      <c r="M92" s="440"/>
      <c r="N92" s="440"/>
      <c r="O92" s="440"/>
      <c r="P92" s="441"/>
      <c r="Q92" s="147"/>
      <c r="U92" t="s">
        <v>201</v>
      </c>
    </row>
    <row r="93" spans="2:21" ht="13.5" thickBot="1">
      <c r="B93" s="377" t="s">
        <v>104</v>
      </c>
      <c r="C93" s="378"/>
      <c r="D93" s="378"/>
      <c r="E93" s="378"/>
      <c r="F93" s="379"/>
      <c r="G93" s="380">
        <f>calcAA!I212</f>
        <v>0</v>
      </c>
      <c r="H93" s="381"/>
      <c r="I93" s="382" t="s">
        <v>105</v>
      </c>
      <c r="J93" s="382"/>
      <c r="K93" s="383">
        <f>calcAA!K212</f>
        <v>0</v>
      </c>
      <c r="L93" s="383"/>
      <c r="M93" s="391" t="s">
        <v>106</v>
      </c>
      <c r="N93" s="391"/>
      <c r="O93" s="392"/>
      <c r="P93" s="393">
        <f>calcAA!P212</f>
        <v>0</v>
      </c>
      <c r="Q93" s="394"/>
      <c r="U93" s="76" t="s">
        <v>202</v>
      </c>
    </row>
    <row r="94" spans="2:21" ht="12.75">
      <c r="B94" s="425" t="s">
        <v>135</v>
      </c>
      <c r="C94" s="426"/>
      <c r="D94" s="426"/>
      <c r="E94" s="426"/>
      <c r="F94" s="428"/>
      <c r="G94" s="372" t="str">
        <f>IF(SUM($M$66:$M$90)=0,calcAA!$D$2,AND($B$66:$B$90))</f>
        <v>-</v>
      </c>
      <c r="H94" s="498"/>
      <c r="K94" s="372" t="str">
        <f>IF(SUM($M$66:$M$90)=0,calcAA!$D$2,AND($B$66:$B$90))</f>
        <v>-</v>
      </c>
      <c r="L94" s="498"/>
      <c r="P94" s="372" t="str">
        <f>IF(SUM($M$66:$M$90)=0,calcAA!$D$2,AND($B$66:$B$90))</f>
        <v>-</v>
      </c>
      <c r="Q94" s="498"/>
      <c r="U94" s="76" t="s">
        <v>203</v>
      </c>
    </row>
    <row r="95" ht="12.75"/>
    <row r="96" ht="12.75">
      <c r="B96" s="321" t="s">
        <v>223</v>
      </c>
    </row>
    <row r="97" ht="12.75"/>
    <row r="98" ht="12.75">
      <c r="B98" s="308" t="s">
        <v>213</v>
      </c>
    </row>
    <row r="99" ht="12.75">
      <c r="B99" s="304" t="s">
        <v>212</v>
      </c>
    </row>
    <row r="100" ht="12.75">
      <c r="B100" s="304" t="s">
        <v>214</v>
      </c>
    </row>
    <row r="101" ht="12.75"/>
    <row r="102" ht="15">
      <c r="B102" s="319" t="s">
        <v>219</v>
      </c>
    </row>
    <row r="103" ht="12.75">
      <c r="B103" s="76" t="s">
        <v>222</v>
      </c>
    </row>
    <row r="104" ht="12.75">
      <c r="B104" s="320" t="s">
        <v>220</v>
      </c>
    </row>
    <row r="105" ht="12.75">
      <c r="B105" s="304" t="s">
        <v>221</v>
      </c>
    </row>
  </sheetData>
  <sheetProtection sheet="1"/>
  <mergeCells count="735">
    <mergeCell ref="T75:AG75"/>
    <mergeCell ref="BJ12:BK13"/>
    <mergeCell ref="BH12:BI13"/>
    <mergeCell ref="BF12:BG13"/>
    <mergeCell ref="BA12:BB12"/>
    <mergeCell ref="AM16:AR16"/>
    <mergeCell ref="AO41:AP41"/>
    <mergeCell ref="AQ41:AR41"/>
    <mergeCell ref="AO42:AP42"/>
    <mergeCell ref="AQ36:AR36"/>
    <mergeCell ref="B3:C3"/>
    <mergeCell ref="D3:R3"/>
    <mergeCell ref="M7:N7"/>
    <mergeCell ref="H7:L7"/>
    <mergeCell ref="B7:G7"/>
    <mergeCell ref="J4:K4"/>
    <mergeCell ref="B5:AI5"/>
    <mergeCell ref="T6:AI6"/>
    <mergeCell ref="AG7:AI7"/>
    <mergeCell ref="S4:U4"/>
    <mergeCell ref="AQ39:AR39"/>
    <mergeCell ref="AO40:AP40"/>
    <mergeCell ref="AQ40:AR40"/>
    <mergeCell ref="O44:P44"/>
    <mergeCell ref="AQ43:AR43"/>
    <mergeCell ref="AO43:AP43"/>
    <mergeCell ref="AQ42:AR42"/>
    <mergeCell ref="X41:Z41"/>
    <mergeCell ref="AB40:AC40"/>
    <mergeCell ref="U41:W41"/>
    <mergeCell ref="O10:P10"/>
    <mergeCell ref="B10:L10"/>
    <mergeCell ref="M9:N9"/>
    <mergeCell ref="G44:I44"/>
    <mergeCell ref="G22:I22"/>
    <mergeCell ref="G25:I25"/>
    <mergeCell ref="O28:P28"/>
    <mergeCell ref="B9:G9"/>
    <mergeCell ref="O27:P27"/>
    <mergeCell ref="D34:F34"/>
    <mergeCell ref="G45:I45"/>
    <mergeCell ref="K45:L45"/>
    <mergeCell ref="G46:I46"/>
    <mergeCell ref="D45:F45"/>
    <mergeCell ref="D47:F47"/>
    <mergeCell ref="L4:M4"/>
    <mergeCell ref="M10:N10"/>
    <mergeCell ref="G35:I35"/>
    <mergeCell ref="G36:I36"/>
    <mergeCell ref="D37:F37"/>
    <mergeCell ref="U42:W42"/>
    <mergeCell ref="O47:P47"/>
    <mergeCell ref="O45:P45"/>
    <mergeCell ref="M43:N43"/>
    <mergeCell ref="M44:N44"/>
    <mergeCell ref="O46:P46"/>
    <mergeCell ref="M47:N47"/>
    <mergeCell ref="AQ37:AR37"/>
    <mergeCell ref="AO38:AP38"/>
    <mergeCell ref="AQ38:AR38"/>
    <mergeCell ref="K46:L46"/>
    <mergeCell ref="M45:N45"/>
    <mergeCell ref="M46:N46"/>
    <mergeCell ref="X42:Z42"/>
    <mergeCell ref="K43:L43"/>
    <mergeCell ref="K42:L42"/>
    <mergeCell ref="O43:P43"/>
    <mergeCell ref="AQ31:AR31"/>
    <mergeCell ref="AO32:AP32"/>
    <mergeCell ref="AQ32:AR32"/>
    <mergeCell ref="D46:F46"/>
    <mergeCell ref="B43:C43"/>
    <mergeCell ref="B44:C44"/>
    <mergeCell ref="AO33:AP33"/>
    <mergeCell ref="AQ33:AR33"/>
    <mergeCell ref="AO34:AP34"/>
    <mergeCell ref="AQ34:AR34"/>
    <mergeCell ref="AQ27:AR27"/>
    <mergeCell ref="AO28:AP28"/>
    <mergeCell ref="AQ28:AR28"/>
    <mergeCell ref="AO29:AP29"/>
    <mergeCell ref="AQ29:AR29"/>
    <mergeCell ref="AO35:AP35"/>
    <mergeCell ref="AQ35:AR35"/>
    <mergeCell ref="AO30:AP30"/>
    <mergeCell ref="AQ30:AR30"/>
    <mergeCell ref="AO31:AP31"/>
    <mergeCell ref="AO19:AP19"/>
    <mergeCell ref="AQ19:AR19"/>
    <mergeCell ref="AQ24:AR24"/>
    <mergeCell ref="AO23:AP23"/>
    <mergeCell ref="AQ23:AR23"/>
    <mergeCell ref="AQ22:AR22"/>
    <mergeCell ref="AO22:AP22"/>
    <mergeCell ref="AO20:AP20"/>
    <mergeCell ref="AQ20:AR20"/>
    <mergeCell ref="AQ21:AR21"/>
    <mergeCell ref="AO25:AP25"/>
    <mergeCell ref="AQ25:AR25"/>
    <mergeCell ref="S54:Z54"/>
    <mergeCell ref="S55:X55"/>
    <mergeCell ref="AD54:AI54"/>
    <mergeCell ref="Y55:AA55"/>
    <mergeCell ref="S50:AI50"/>
    <mergeCell ref="X49:Y49"/>
    <mergeCell ref="AQ26:AR26"/>
    <mergeCell ref="AG38:AH38"/>
    <mergeCell ref="AG39:AH39"/>
    <mergeCell ref="AO37:AP37"/>
    <mergeCell ref="AO39:AP39"/>
    <mergeCell ref="AG35:AH35"/>
    <mergeCell ref="AO21:AP21"/>
    <mergeCell ref="AG57:AH57"/>
    <mergeCell ref="S53:AI53"/>
    <mergeCell ref="AH45:AI45"/>
    <mergeCell ref="AB49:AG49"/>
    <mergeCell ref="AG40:AH40"/>
    <mergeCell ref="S59:AG59"/>
    <mergeCell ref="Y57:AA57"/>
    <mergeCell ref="AG56:AH56"/>
    <mergeCell ref="AD55:AF55"/>
    <mergeCell ref="S56:X56"/>
    <mergeCell ref="Y56:AA56"/>
    <mergeCell ref="AB55:AC55"/>
    <mergeCell ref="AB56:AC56"/>
    <mergeCell ref="AD56:AF56"/>
    <mergeCell ref="AE71:AG71"/>
    <mergeCell ref="AE73:AG73"/>
    <mergeCell ref="T64:AD64"/>
    <mergeCell ref="AE69:AG69"/>
    <mergeCell ref="AE70:AG70"/>
    <mergeCell ref="T66:AD66"/>
    <mergeCell ref="AE64:AG64"/>
    <mergeCell ref="AE66:AG66"/>
    <mergeCell ref="AE67:AG67"/>
    <mergeCell ref="T72:AG72"/>
    <mergeCell ref="B94:F94"/>
    <mergeCell ref="G51:H51"/>
    <mergeCell ref="K51:L51"/>
    <mergeCell ref="P51:Q51"/>
    <mergeCell ref="N56:O56"/>
    <mergeCell ref="P56:Q56"/>
    <mergeCell ref="G94:H94"/>
    <mergeCell ref="K94:L94"/>
    <mergeCell ref="P94:Q94"/>
    <mergeCell ref="B70:C70"/>
    <mergeCell ref="G72:I72"/>
    <mergeCell ref="B71:C71"/>
    <mergeCell ref="B76:C76"/>
    <mergeCell ref="G76:I76"/>
    <mergeCell ref="T70:AD70"/>
    <mergeCell ref="T71:AD71"/>
    <mergeCell ref="G73:I73"/>
    <mergeCell ref="K73:L73"/>
    <mergeCell ref="G75:I75"/>
    <mergeCell ref="M73:N73"/>
    <mergeCell ref="B92:P92"/>
    <mergeCell ref="T69:AD69"/>
    <mergeCell ref="G77:I77"/>
    <mergeCell ref="B73:C73"/>
    <mergeCell ref="D73:F73"/>
    <mergeCell ref="B74:C74"/>
    <mergeCell ref="B75:C75"/>
    <mergeCell ref="T73:AD73"/>
    <mergeCell ref="B77:C77"/>
    <mergeCell ref="G74:I74"/>
    <mergeCell ref="M67:N67"/>
    <mergeCell ref="O65:P65"/>
    <mergeCell ref="K67:L67"/>
    <mergeCell ref="O68:P68"/>
    <mergeCell ref="O66:P66"/>
    <mergeCell ref="O67:P67"/>
    <mergeCell ref="M65:N65"/>
    <mergeCell ref="M66:N66"/>
    <mergeCell ref="O69:P69"/>
    <mergeCell ref="O70:P70"/>
    <mergeCell ref="AE63:AG63"/>
    <mergeCell ref="AE65:AG65"/>
    <mergeCell ref="AG58:AI58"/>
    <mergeCell ref="T65:AD65"/>
    <mergeCell ref="T62:AG62"/>
    <mergeCell ref="T68:AD68"/>
    <mergeCell ref="T67:AD67"/>
    <mergeCell ref="AE68:AG68"/>
    <mergeCell ref="AB41:AC41"/>
    <mergeCell ref="U40:W40"/>
    <mergeCell ref="AE45:AG45"/>
    <mergeCell ref="AC45:AD45"/>
    <mergeCell ref="S52:AI52"/>
    <mergeCell ref="AG43:AH43"/>
    <mergeCell ref="S41:T41"/>
    <mergeCell ref="AC46:AD46"/>
    <mergeCell ref="S44:AH44"/>
    <mergeCell ref="AB42:AC42"/>
    <mergeCell ref="AE12:AF12"/>
    <mergeCell ref="AB18:AC18"/>
    <mergeCell ref="AB19:AC19"/>
    <mergeCell ref="AH49:AI49"/>
    <mergeCell ref="S38:T38"/>
    <mergeCell ref="S39:T39"/>
    <mergeCell ref="T13:AF13"/>
    <mergeCell ref="S37:T37"/>
    <mergeCell ref="S32:T32"/>
    <mergeCell ref="U27:W27"/>
    <mergeCell ref="AA54:AC54"/>
    <mergeCell ref="AG55:AH55"/>
    <mergeCell ref="AG41:AH41"/>
    <mergeCell ref="AG42:AH42"/>
    <mergeCell ref="S46:X46"/>
    <mergeCell ref="K66:L66"/>
    <mergeCell ref="P57:Q57"/>
    <mergeCell ref="Y45:Z45"/>
    <mergeCell ref="P50:Q50"/>
    <mergeCell ref="P54:Q54"/>
    <mergeCell ref="S3:T3"/>
    <mergeCell ref="AC58:AF58"/>
    <mergeCell ref="S58:AB58"/>
    <mergeCell ref="S57:X57"/>
    <mergeCell ref="V4:W4"/>
    <mergeCell ref="AB17:AC17"/>
    <mergeCell ref="S17:T17"/>
    <mergeCell ref="AE10:AF10"/>
    <mergeCell ref="AE7:AF7"/>
    <mergeCell ref="T7:AD7"/>
    <mergeCell ref="B47:C47"/>
    <mergeCell ref="D43:F43"/>
    <mergeCell ref="D44:F44"/>
    <mergeCell ref="G28:I28"/>
    <mergeCell ref="G29:I29"/>
    <mergeCell ref="K44:L44"/>
    <mergeCell ref="B46:C46"/>
    <mergeCell ref="B45:C45"/>
    <mergeCell ref="K47:L47"/>
    <mergeCell ref="G37:I37"/>
    <mergeCell ref="O8:P8"/>
    <mergeCell ref="K9:L9"/>
    <mergeCell ref="M17:N17"/>
    <mergeCell ref="O9:P9"/>
    <mergeCell ref="M8:N8"/>
    <mergeCell ref="H8:L8"/>
    <mergeCell ref="B13:P13"/>
    <mergeCell ref="B15:Q15"/>
    <mergeCell ref="B16:Q16"/>
    <mergeCell ref="H9:I9"/>
    <mergeCell ref="AU13:AZ13"/>
    <mergeCell ref="B17:C17"/>
    <mergeCell ref="B14:AI14"/>
    <mergeCell ref="S15:AI15"/>
    <mergeCell ref="S16:AI16"/>
    <mergeCell ref="AG17:AH17"/>
    <mergeCell ref="X17:Z17"/>
    <mergeCell ref="D17:F17"/>
    <mergeCell ref="BD12:BE12"/>
    <mergeCell ref="G20:I20"/>
    <mergeCell ref="G23:I23"/>
    <mergeCell ref="K17:L17"/>
    <mergeCell ref="K23:L23"/>
    <mergeCell ref="K20:L20"/>
    <mergeCell ref="K21:L21"/>
    <mergeCell ref="G18:I18"/>
    <mergeCell ref="G19:I19"/>
    <mergeCell ref="AU12:AZ12"/>
    <mergeCell ref="T8:AD8"/>
    <mergeCell ref="AE8:AF8"/>
    <mergeCell ref="AE9:AF9"/>
    <mergeCell ref="T11:AD11"/>
    <mergeCell ref="T10:AD10"/>
    <mergeCell ref="T9:AD9"/>
    <mergeCell ref="S27:T27"/>
    <mergeCell ref="G24:I24"/>
    <mergeCell ref="G26:I26"/>
    <mergeCell ref="D27:F27"/>
    <mergeCell ref="G27:I27"/>
    <mergeCell ref="AE11:AF11"/>
    <mergeCell ref="Q13:R13"/>
    <mergeCell ref="G17:I17"/>
    <mergeCell ref="O17:P17"/>
    <mergeCell ref="M18:N18"/>
    <mergeCell ref="D24:F24"/>
    <mergeCell ref="D26:F26"/>
    <mergeCell ref="B33:C33"/>
    <mergeCell ref="B31:C31"/>
    <mergeCell ref="G30:I30"/>
    <mergeCell ref="G31:I31"/>
    <mergeCell ref="D28:F28"/>
    <mergeCell ref="B28:C28"/>
    <mergeCell ref="B36:C36"/>
    <mergeCell ref="B30:C30"/>
    <mergeCell ref="B32:C32"/>
    <mergeCell ref="D32:F32"/>
    <mergeCell ref="D33:F33"/>
    <mergeCell ref="D35:F35"/>
    <mergeCell ref="D36:F36"/>
    <mergeCell ref="D31:F31"/>
    <mergeCell ref="D30:F30"/>
    <mergeCell ref="G34:I34"/>
    <mergeCell ref="G32:I32"/>
    <mergeCell ref="G33:I33"/>
    <mergeCell ref="D19:F19"/>
    <mergeCell ref="D20:F20"/>
    <mergeCell ref="D21:F21"/>
    <mergeCell ref="D22:F22"/>
    <mergeCell ref="D23:F23"/>
    <mergeCell ref="G21:I21"/>
    <mergeCell ref="D29:F29"/>
    <mergeCell ref="M72:N72"/>
    <mergeCell ref="B34:C34"/>
    <mergeCell ref="B35:C35"/>
    <mergeCell ref="B19:C19"/>
    <mergeCell ref="B20:C20"/>
    <mergeCell ref="B29:C29"/>
    <mergeCell ref="B21:C21"/>
    <mergeCell ref="B22:C22"/>
    <mergeCell ref="B37:C37"/>
    <mergeCell ref="B26:C26"/>
    <mergeCell ref="K72:L72"/>
    <mergeCell ref="B67:C67"/>
    <mergeCell ref="B59:M59"/>
    <mergeCell ref="G43:I43"/>
    <mergeCell ref="B72:C72"/>
    <mergeCell ref="G70:I70"/>
    <mergeCell ref="G71:I71"/>
    <mergeCell ref="D72:F72"/>
    <mergeCell ref="B57:M57"/>
    <mergeCell ref="B66:C66"/>
    <mergeCell ref="B38:C38"/>
    <mergeCell ref="B68:C68"/>
    <mergeCell ref="G67:I67"/>
    <mergeCell ref="M68:N68"/>
    <mergeCell ref="K68:L68"/>
    <mergeCell ref="B41:C41"/>
    <mergeCell ref="B42:C42"/>
    <mergeCell ref="K41:L41"/>
    <mergeCell ref="G42:I42"/>
    <mergeCell ref="B62:Q62"/>
    <mergeCell ref="X27:Z27"/>
    <mergeCell ref="X29:Z29"/>
    <mergeCell ref="X30:Z30"/>
    <mergeCell ref="X34:Z34"/>
    <mergeCell ref="N59:Q59"/>
    <mergeCell ref="N55:O55"/>
    <mergeCell ref="B49:P49"/>
    <mergeCell ref="B51:F51"/>
    <mergeCell ref="B50:F50"/>
    <mergeCell ref="O29:P29"/>
    <mergeCell ref="X25:Z25"/>
    <mergeCell ref="U22:W22"/>
    <mergeCell ref="X26:Z26"/>
    <mergeCell ref="U26:W26"/>
    <mergeCell ref="U20:W20"/>
    <mergeCell ref="X22:Z22"/>
    <mergeCell ref="U23:W23"/>
    <mergeCell ref="U25:W25"/>
    <mergeCell ref="X20:Z20"/>
    <mergeCell ref="S28:T28"/>
    <mergeCell ref="S29:T29"/>
    <mergeCell ref="S30:T30"/>
    <mergeCell ref="U31:W31"/>
    <mergeCell ref="U32:W32"/>
    <mergeCell ref="U29:W29"/>
    <mergeCell ref="U30:W30"/>
    <mergeCell ref="U28:W28"/>
    <mergeCell ref="S31:T31"/>
    <mergeCell ref="O37:P37"/>
    <mergeCell ref="O33:P33"/>
    <mergeCell ref="O35:P35"/>
    <mergeCell ref="O34:P34"/>
    <mergeCell ref="S36:T36"/>
    <mergeCell ref="M35:N35"/>
    <mergeCell ref="S35:T35"/>
    <mergeCell ref="O38:P38"/>
    <mergeCell ref="M38:N38"/>
    <mergeCell ref="M29:N29"/>
    <mergeCell ref="M36:N36"/>
    <mergeCell ref="M37:N37"/>
    <mergeCell ref="O36:P36"/>
    <mergeCell ref="O30:P30"/>
    <mergeCell ref="O31:P31"/>
    <mergeCell ref="O32:P32"/>
    <mergeCell ref="M34:N34"/>
    <mergeCell ref="B78:C78"/>
    <mergeCell ref="B79:C79"/>
    <mergeCell ref="D77:F77"/>
    <mergeCell ref="D78:F78"/>
    <mergeCell ref="D79:F79"/>
    <mergeCell ref="G78:I78"/>
    <mergeCell ref="G79:I79"/>
    <mergeCell ref="B88:C88"/>
    <mergeCell ref="B81:C81"/>
    <mergeCell ref="B82:C82"/>
    <mergeCell ref="B83:C83"/>
    <mergeCell ref="B84:C84"/>
    <mergeCell ref="B85:C85"/>
    <mergeCell ref="B80:C80"/>
    <mergeCell ref="B86:C86"/>
    <mergeCell ref="B87:C87"/>
    <mergeCell ref="D75:F75"/>
    <mergeCell ref="D80:F80"/>
    <mergeCell ref="D81:F81"/>
    <mergeCell ref="D82:F82"/>
    <mergeCell ref="D83:F83"/>
    <mergeCell ref="D76:F76"/>
    <mergeCell ref="D86:F86"/>
    <mergeCell ref="B89:C89"/>
    <mergeCell ref="B90:C90"/>
    <mergeCell ref="D65:F65"/>
    <mergeCell ref="D66:F66"/>
    <mergeCell ref="D67:F67"/>
    <mergeCell ref="D68:F68"/>
    <mergeCell ref="D69:F69"/>
    <mergeCell ref="D70:F70"/>
    <mergeCell ref="D71:F71"/>
    <mergeCell ref="D74:F74"/>
    <mergeCell ref="D84:F84"/>
    <mergeCell ref="G80:I80"/>
    <mergeCell ref="G81:I81"/>
    <mergeCell ref="G82:I82"/>
    <mergeCell ref="G84:I84"/>
    <mergeCell ref="G83:I83"/>
    <mergeCell ref="D90:F90"/>
    <mergeCell ref="G88:I88"/>
    <mergeCell ref="G89:I89"/>
    <mergeCell ref="D85:F85"/>
    <mergeCell ref="G85:I85"/>
    <mergeCell ref="G86:I86"/>
    <mergeCell ref="G87:I87"/>
    <mergeCell ref="D89:F89"/>
    <mergeCell ref="D87:F87"/>
    <mergeCell ref="D88:F88"/>
    <mergeCell ref="AB30:AC30"/>
    <mergeCell ref="U34:W34"/>
    <mergeCell ref="U35:W35"/>
    <mergeCell ref="U33:W33"/>
    <mergeCell ref="X35:Z35"/>
    <mergeCell ref="X32:Z32"/>
    <mergeCell ref="X31:Z31"/>
    <mergeCell ref="AB33:AC33"/>
    <mergeCell ref="AB34:AC34"/>
    <mergeCell ref="AB35:AC35"/>
    <mergeCell ref="X36:Z36"/>
    <mergeCell ref="U36:W36"/>
    <mergeCell ref="S33:T33"/>
    <mergeCell ref="S34:T34"/>
    <mergeCell ref="X33:Z33"/>
    <mergeCell ref="AB36:AC36"/>
    <mergeCell ref="O48:P48"/>
    <mergeCell ref="X40:Z40"/>
    <mergeCell ref="B48:N48"/>
    <mergeCell ref="O40:P40"/>
    <mergeCell ref="O41:P41"/>
    <mergeCell ref="O42:P42"/>
    <mergeCell ref="M42:N42"/>
    <mergeCell ref="S42:T42"/>
    <mergeCell ref="M41:N41"/>
    <mergeCell ref="G47:I47"/>
    <mergeCell ref="AB20:AC20"/>
    <mergeCell ref="AB38:AC38"/>
    <mergeCell ref="AB39:AC39"/>
    <mergeCell ref="AB25:AC25"/>
    <mergeCell ref="AB28:AC28"/>
    <mergeCell ref="AB29:AC29"/>
    <mergeCell ref="AB22:AC22"/>
    <mergeCell ref="AB26:AC26"/>
    <mergeCell ref="AB31:AC31"/>
    <mergeCell ref="AB32:AC32"/>
    <mergeCell ref="X28:Z28"/>
    <mergeCell ref="AB23:AC23"/>
    <mergeCell ref="AB24:AC24"/>
    <mergeCell ref="AB27:AC27"/>
    <mergeCell ref="M27:N27"/>
    <mergeCell ref="M28:N28"/>
    <mergeCell ref="M26:N26"/>
    <mergeCell ref="M24:N24"/>
    <mergeCell ref="S25:T25"/>
    <mergeCell ref="M25:N25"/>
    <mergeCell ref="M30:N30"/>
    <mergeCell ref="M31:N31"/>
    <mergeCell ref="M32:N32"/>
    <mergeCell ref="M33:N33"/>
    <mergeCell ref="K27:L27"/>
    <mergeCell ref="K28:L28"/>
    <mergeCell ref="K29:L29"/>
    <mergeCell ref="K19:L19"/>
    <mergeCell ref="B24:C24"/>
    <mergeCell ref="B25:C25"/>
    <mergeCell ref="B27:C27"/>
    <mergeCell ref="B18:C18"/>
    <mergeCell ref="D25:F25"/>
    <mergeCell ref="K26:L26"/>
    <mergeCell ref="K24:L24"/>
    <mergeCell ref="B23:C23"/>
    <mergeCell ref="D18:F18"/>
    <mergeCell ref="AG23:AH23"/>
    <mergeCell ref="AG24:AH24"/>
    <mergeCell ref="AE25:AF25"/>
    <mergeCell ref="O23:P23"/>
    <mergeCell ref="O24:P24"/>
    <mergeCell ref="X24:Z24"/>
    <mergeCell ref="U24:W24"/>
    <mergeCell ref="X23:Z23"/>
    <mergeCell ref="O25:P25"/>
    <mergeCell ref="S24:T24"/>
    <mergeCell ref="O26:P26"/>
    <mergeCell ref="S23:T23"/>
    <mergeCell ref="M23:N23"/>
    <mergeCell ref="K25:L25"/>
    <mergeCell ref="S21:T21"/>
    <mergeCell ref="S22:T22"/>
    <mergeCell ref="S26:T26"/>
    <mergeCell ref="K22:L22"/>
    <mergeCell ref="M22:N22"/>
    <mergeCell ref="O21:P21"/>
    <mergeCell ref="X21:Z21"/>
    <mergeCell ref="S20:T20"/>
    <mergeCell ref="M20:N20"/>
    <mergeCell ref="U17:W17"/>
    <mergeCell ref="O22:P22"/>
    <mergeCell ref="M19:N19"/>
    <mergeCell ref="O18:P18"/>
    <mergeCell ref="O19:P19"/>
    <mergeCell ref="O20:P20"/>
    <mergeCell ref="X19:Z19"/>
    <mergeCell ref="AE19:AF19"/>
    <mergeCell ref="AE20:AF20"/>
    <mergeCell ref="AB21:AC21"/>
    <mergeCell ref="K18:L18"/>
    <mergeCell ref="U18:W18"/>
    <mergeCell ref="U19:W19"/>
    <mergeCell ref="X18:Z18"/>
    <mergeCell ref="M21:N21"/>
    <mergeCell ref="S18:T18"/>
    <mergeCell ref="S19:T19"/>
    <mergeCell ref="X39:Z39"/>
    <mergeCell ref="U37:W37"/>
    <mergeCell ref="U38:W38"/>
    <mergeCell ref="AG18:AH18"/>
    <mergeCell ref="AG19:AH19"/>
    <mergeCell ref="AG20:AH20"/>
    <mergeCell ref="AG21:AH21"/>
    <mergeCell ref="U21:W21"/>
    <mergeCell ref="AG22:AH22"/>
    <mergeCell ref="AE18:AF18"/>
    <mergeCell ref="B63:Q63"/>
    <mergeCell ref="B64:Q64"/>
    <mergeCell ref="K65:L65"/>
    <mergeCell ref="G50:H50"/>
    <mergeCell ref="I50:J50"/>
    <mergeCell ref="N54:O54"/>
    <mergeCell ref="G65:I65"/>
    <mergeCell ref="B56:M56"/>
    <mergeCell ref="B55:M55"/>
    <mergeCell ref="K50:L50"/>
    <mergeCell ref="G38:I38"/>
    <mergeCell ref="G39:I39"/>
    <mergeCell ref="B53:Q53"/>
    <mergeCell ref="B39:C39"/>
    <mergeCell ref="B40:C40"/>
    <mergeCell ref="B65:C65"/>
    <mergeCell ref="M39:N39"/>
    <mergeCell ref="O39:P39"/>
    <mergeCell ref="M40:N40"/>
    <mergeCell ref="G40:I40"/>
    <mergeCell ref="D39:F39"/>
    <mergeCell ref="D40:F40"/>
    <mergeCell ref="D42:F42"/>
    <mergeCell ref="D41:F41"/>
    <mergeCell ref="G69:I69"/>
    <mergeCell ref="G41:I41"/>
    <mergeCell ref="G68:I68"/>
    <mergeCell ref="B58:M58"/>
    <mergeCell ref="G66:I66"/>
    <mergeCell ref="M50:O50"/>
    <mergeCell ref="K40:L40"/>
    <mergeCell ref="B69:C69"/>
    <mergeCell ref="K30:L30"/>
    <mergeCell ref="K31:L31"/>
    <mergeCell ref="K32:L32"/>
    <mergeCell ref="K33:L33"/>
    <mergeCell ref="K34:L34"/>
    <mergeCell ref="K35:L35"/>
    <mergeCell ref="K37:L37"/>
    <mergeCell ref="D38:F38"/>
    <mergeCell ref="K36:L36"/>
    <mergeCell ref="M69:N69"/>
    <mergeCell ref="M70:N70"/>
    <mergeCell ref="M71:N71"/>
    <mergeCell ref="K69:L69"/>
    <mergeCell ref="K70:L70"/>
    <mergeCell ref="K71:L71"/>
    <mergeCell ref="K39:L39"/>
    <mergeCell ref="N58:O58"/>
    <mergeCell ref="B54:M54"/>
    <mergeCell ref="O74:P74"/>
    <mergeCell ref="O75:P75"/>
    <mergeCell ref="O76:P76"/>
    <mergeCell ref="O77:P77"/>
    <mergeCell ref="O82:P82"/>
    <mergeCell ref="O78:P78"/>
    <mergeCell ref="O79:P79"/>
    <mergeCell ref="M78:N78"/>
    <mergeCell ref="K74:L74"/>
    <mergeCell ref="K76:L76"/>
    <mergeCell ref="K75:L75"/>
    <mergeCell ref="M74:N74"/>
    <mergeCell ref="M77:N77"/>
    <mergeCell ref="M76:N76"/>
    <mergeCell ref="M75:N75"/>
    <mergeCell ref="K80:L80"/>
    <mergeCell ref="K81:L81"/>
    <mergeCell ref="K79:L79"/>
    <mergeCell ref="K77:L77"/>
    <mergeCell ref="K78:L78"/>
    <mergeCell ref="M82:N82"/>
    <mergeCell ref="K82:L82"/>
    <mergeCell ref="M80:N80"/>
    <mergeCell ref="M81:N81"/>
    <mergeCell ref="M79:N79"/>
    <mergeCell ref="K83:L83"/>
    <mergeCell ref="K84:L84"/>
    <mergeCell ref="K85:L85"/>
    <mergeCell ref="K86:L86"/>
    <mergeCell ref="M87:N87"/>
    <mergeCell ref="M84:N84"/>
    <mergeCell ref="M85:N85"/>
    <mergeCell ref="M86:N86"/>
    <mergeCell ref="K87:L87"/>
    <mergeCell ref="M83:N83"/>
    <mergeCell ref="O88:P88"/>
    <mergeCell ref="G90:I90"/>
    <mergeCell ref="K88:L88"/>
    <mergeCell ref="K89:L89"/>
    <mergeCell ref="K90:L90"/>
    <mergeCell ref="M88:N88"/>
    <mergeCell ref="M89:N89"/>
    <mergeCell ref="M90:N90"/>
    <mergeCell ref="O89:P89"/>
    <mergeCell ref="AG37:AH37"/>
    <mergeCell ref="AG30:AH30"/>
    <mergeCell ref="AG31:AH31"/>
    <mergeCell ref="AG32:AH32"/>
    <mergeCell ref="AG25:AH25"/>
    <mergeCell ref="AG26:AH26"/>
    <mergeCell ref="AG27:AH27"/>
    <mergeCell ref="AG28:AH28"/>
    <mergeCell ref="AG29:AH29"/>
    <mergeCell ref="AE36:AF36"/>
    <mergeCell ref="AE34:AF34"/>
    <mergeCell ref="AE30:AF30"/>
    <mergeCell ref="AG33:AH33"/>
    <mergeCell ref="AG34:AH34"/>
    <mergeCell ref="BB13:BE13"/>
    <mergeCell ref="AG13:AI13"/>
    <mergeCell ref="AE35:AF35"/>
    <mergeCell ref="AE33:AF33"/>
    <mergeCell ref="AG36:AH36"/>
    <mergeCell ref="T12:AD12"/>
    <mergeCell ref="AE29:AF29"/>
    <mergeCell ref="AE24:AF24"/>
    <mergeCell ref="AE27:AF27"/>
    <mergeCell ref="AE28:AF28"/>
    <mergeCell ref="AE17:AF17"/>
    <mergeCell ref="AE21:AF21"/>
    <mergeCell ref="AE22:AF22"/>
    <mergeCell ref="AE23:AF23"/>
    <mergeCell ref="AE26:AF26"/>
    <mergeCell ref="B91:N91"/>
    <mergeCell ref="O83:P83"/>
    <mergeCell ref="O85:P85"/>
    <mergeCell ref="O90:P90"/>
    <mergeCell ref="O91:P91"/>
    <mergeCell ref="M93:O93"/>
    <mergeCell ref="P93:Q93"/>
    <mergeCell ref="O84:P84"/>
    <mergeCell ref="O86:P86"/>
    <mergeCell ref="O87:P87"/>
    <mergeCell ref="AE40:AF40"/>
    <mergeCell ref="AB37:AC37"/>
    <mergeCell ref="AA45:AB45"/>
    <mergeCell ref="AE39:AF39"/>
    <mergeCell ref="AE41:AF41"/>
    <mergeCell ref="AE42:AF42"/>
    <mergeCell ref="S43:AF43"/>
    <mergeCell ref="U39:W39"/>
    <mergeCell ref="X37:Z37"/>
    <mergeCell ref="X38:Z38"/>
    <mergeCell ref="B93:F93"/>
    <mergeCell ref="G93:H93"/>
    <mergeCell ref="I93:J93"/>
    <mergeCell ref="K93:L93"/>
    <mergeCell ref="N57:O57"/>
    <mergeCell ref="P55:Q55"/>
    <mergeCell ref="O71:P71"/>
    <mergeCell ref="O73:P73"/>
    <mergeCell ref="O72:P72"/>
    <mergeCell ref="O81:P81"/>
    <mergeCell ref="Q8:R8"/>
    <mergeCell ref="O7:P7"/>
    <mergeCell ref="Q9:R9"/>
    <mergeCell ref="O80:P80"/>
    <mergeCell ref="AB57:AF57"/>
    <mergeCell ref="S48:AI48"/>
    <mergeCell ref="AH46:AI46"/>
    <mergeCell ref="AE38:AF38"/>
    <mergeCell ref="Y46:Z46"/>
    <mergeCell ref="S45:X45"/>
    <mergeCell ref="K38:L38"/>
    <mergeCell ref="AE37:AF37"/>
    <mergeCell ref="B2:AI2"/>
    <mergeCell ref="V3:AI3"/>
    <mergeCell ref="AG11:AI11"/>
    <mergeCell ref="AG12:AI12"/>
    <mergeCell ref="B6:R6"/>
    <mergeCell ref="AG9:AI9"/>
    <mergeCell ref="AG10:AI10"/>
    <mergeCell ref="B8:G8"/>
    <mergeCell ref="AO58:AP58"/>
    <mergeCell ref="AM11:AM12"/>
    <mergeCell ref="AN11:AN12"/>
    <mergeCell ref="AO11:AO12"/>
    <mergeCell ref="AO17:AP17"/>
    <mergeCell ref="AQ17:AR17"/>
    <mergeCell ref="AO24:AP24"/>
    <mergeCell ref="AO26:AP26"/>
    <mergeCell ref="AO27:AP27"/>
    <mergeCell ref="AO36:AP36"/>
    <mergeCell ref="AO18:AP18"/>
    <mergeCell ref="AQ18:AR18"/>
    <mergeCell ref="AG8:AI8"/>
    <mergeCell ref="Q7:R7"/>
    <mergeCell ref="AO57:AP57"/>
    <mergeCell ref="AQ57:AR57"/>
    <mergeCell ref="AE31:AF31"/>
    <mergeCell ref="AE32:AF32"/>
    <mergeCell ref="S49:W49"/>
    <mergeCell ref="S40:T40"/>
  </mergeCells>
  <printOptions/>
  <pageMargins left="0.4330708661417323" right="0.31496062992125984" top="1.299212598425197" bottom="0.7874015748031497" header="0.4724409448818898" footer="0.9448818897637796"/>
  <pageSetup orientation="portrait" paperSize="9" r:id="rId3"/>
  <headerFooter alignWithMargins="0">
    <oddHeader>&amp;C&amp;"Arial,Grassetto Corsivo"&amp;11Calcolo punteggio 3a Fascia ATA 2011 - Assistente Amministrativo&amp;R&amp;P</oddHeader>
  </headerFooter>
  <rowBreaks count="1" manualBreakCount="1">
    <brk id="60" max="255" man="1"/>
  </rowBreaks>
  <legacyDrawing r:id="rId2"/>
</worksheet>
</file>

<file path=xl/worksheets/sheet3.xml><?xml version="1.0" encoding="utf-8"?>
<worksheet xmlns="http://schemas.openxmlformats.org/spreadsheetml/2006/main" xmlns:r="http://schemas.openxmlformats.org/officeDocument/2006/relationships">
  <dimension ref="A2:AU106"/>
  <sheetViews>
    <sheetView zoomScale="160" zoomScaleNormal="160" zoomScalePageLayoutView="0" workbookViewId="0" topLeftCell="A1">
      <selection activeCell="C3" sqref="C3:U3"/>
    </sheetView>
  </sheetViews>
  <sheetFormatPr defaultColWidth="9.140625" defaultRowHeight="12.75"/>
  <cols>
    <col min="1" max="1" width="3.00390625" style="1" customWidth="1"/>
    <col min="2" max="2" width="2.7109375" style="0" customWidth="1"/>
    <col min="3" max="3" width="1.8515625" style="0" customWidth="1"/>
    <col min="4" max="4" width="2.7109375" style="0" customWidth="1"/>
    <col min="5" max="5" width="3.140625" style="0" customWidth="1"/>
    <col min="6" max="6" width="2.28125" style="0" customWidth="1"/>
    <col min="7" max="8" width="2.7109375" style="0" customWidth="1"/>
    <col min="9" max="9" width="2.28125" style="0" customWidth="1"/>
    <col min="10" max="10" width="4.57421875" style="0" customWidth="1"/>
    <col min="11" max="13" width="2.7109375" style="0" customWidth="1"/>
    <col min="14" max="14" width="2.421875" style="0" customWidth="1"/>
    <col min="15" max="15" width="2.7109375" style="0" customWidth="1"/>
    <col min="16" max="16" width="2.28125" style="0" customWidth="1"/>
    <col min="17" max="17" width="4.140625" style="0" bestFit="1" customWidth="1"/>
    <col min="18" max="18" width="3.00390625" style="0" customWidth="1"/>
    <col min="19" max="19" width="2.7109375" style="0" customWidth="1"/>
    <col min="20" max="20" width="2.28125" style="0" customWidth="1"/>
    <col min="21" max="22" width="2.7109375" style="0" customWidth="1"/>
    <col min="23" max="23" width="2.140625" style="0" customWidth="1"/>
    <col min="24" max="25" width="2.7109375" style="0" customWidth="1"/>
    <col min="26" max="26" width="2.57421875" style="0" customWidth="1"/>
    <col min="27" max="27" width="4.00390625" style="0" customWidth="1"/>
    <col min="28" max="28" width="2.7109375" style="0" customWidth="1"/>
    <col min="29" max="29" width="2.28125" style="0" customWidth="1"/>
    <col min="30" max="30" width="4.421875" style="0" customWidth="1"/>
    <col min="31" max="31" width="2.7109375" style="0" customWidth="1"/>
    <col min="32" max="33" width="2.28125" style="0" customWidth="1"/>
    <col min="34" max="34" width="2.00390625" style="0" customWidth="1"/>
    <col min="35" max="35" width="3.8515625" style="0" customWidth="1"/>
    <col min="36" max="38" width="2.7109375" style="0" customWidth="1"/>
    <col min="39" max="39" width="3.7109375" style="0" hidden="1" customWidth="1"/>
    <col min="40" max="40" width="5.421875" style="201" hidden="1" customWidth="1"/>
    <col min="41" max="41" width="5.57421875" style="201" hidden="1" customWidth="1"/>
    <col min="42" max="42" width="3.28125" style="1" hidden="1" customWidth="1"/>
    <col min="43" max="43" width="3.57421875" style="1" hidden="1" customWidth="1"/>
    <col min="44" max="44" width="3.421875" style="1" hidden="1" customWidth="1"/>
    <col min="45" max="45" width="4.140625" style="1" hidden="1" customWidth="1"/>
  </cols>
  <sheetData>
    <row r="1" ht="13.5" thickBot="1"/>
    <row r="2" spans="1:35" ht="13.5" thickBot="1">
      <c r="A2" s="20"/>
      <c r="B2" s="641" t="s">
        <v>187</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3"/>
    </row>
    <row r="3" spans="2:35" ht="13.5" thickBot="1">
      <c r="B3" s="248" t="s">
        <v>68</v>
      </c>
      <c r="C3" s="538"/>
      <c r="D3" s="539"/>
      <c r="E3" s="539"/>
      <c r="F3" s="539"/>
      <c r="G3" s="539"/>
      <c r="H3" s="539"/>
      <c r="I3" s="539"/>
      <c r="J3" s="539"/>
      <c r="K3" s="539"/>
      <c r="L3" s="539"/>
      <c r="M3" s="539"/>
      <c r="N3" s="539"/>
      <c r="O3" s="539"/>
      <c r="P3" s="539"/>
      <c r="Q3" s="539"/>
      <c r="R3" s="539"/>
      <c r="S3" s="539"/>
      <c r="T3" s="539"/>
      <c r="U3" s="539"/>
      <c r="V3" s="646" t="s">
        <v>129</v>
      </c>
      <c r="W3" s="647"/>
      <c r="X3" s="290">
        <v>2</v>
      </c>
      <c r="Y3" s="644" t="str">
        <f>IF(X3=1,calcAT!J2,IF(X3=2,calcAT!N2,calcAT!R2))</f>
        <v>NUOVO INSERIMENTO</v>
      </c>
      <c r="Z3" s="644"/>
      <c r="AA3" s="644"/>
      <c r="AB3" s="644"/>
      <c r="AC3" s="644"/>
      <c r="AD3" s="644"/>
      <c r="AE3" s="644"/>
      <c r="AF3" s="644"/>
      <c r="AG3" s="644"/>
      <c r="AH3" s="644"/>
      <c r="AI3" s="645"/>
    </row>
    <row r="4" spans="3:41" s="219" customFormat="1" ht="12" thickBot="1">
      <c r="C4" s="158"/>
      <c r="D4" s="158"/>
      <c r="I4" s="518" t="s">
        <v>140</v>
      </c>
      <c r="J4" s="518"/>
      <c r="K4" s="523" t="s">
        <v>141</v>
      </c>
      <c r="L4" s="523"/>
      <c r="M4" s="518" t="s">
        <v>142</v>
      </c>
      <c r="N4" s="518"/>
      <c r="O4" s="518"/>
      <c r="P4" s="518"/>
      <c r="Q4" s="518"/>
      <c r="R4" s="518" t="s">
        <v>140</v>
      </c>
      <c r="S4" s="518"/>
      <c r="T4" s="518"/>
      <c r="U4" s="475" t="s">
        <v>143</v>
      </c>
      <c r="V4" s="475"/>
      <c r="W4" s="648" t="s">
        <v>161</v>
      </c>
      <c r="X4" s="648"/>
      <c r="Y4" s="648"/>
      <c r="Z4" s="648"/>
      <c r="AA4" s="648"/>
      <c r="AB4" s="648"/>
      <c r="AC4" s="648"/>
      <c r="AD4" s="218"/>
      <c r="AE4" s="218"/>
      <c r="AF4" s="218"/>
      <c r="AG4" s="218"/>
      <c r="AH4" s="218"/>
      <c r="AN4" s="236"/>
      <c r="AO4" s="201"/>
    </row>
    <row r="5" spans="2:35" ht="12" thickBot="1">
      <c r="B5" s="622" t="s">
        <v>5</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4"/>
    </row>
    <row r="6" spans="1:45" s="3" customFormat="1" ht="12.75">
      <c r="A6" s="6"/>
      <c r="B6" s="418" t="s">
        <v>163</v>
      </c>
      <c r="C6" s="419"/>
      <c r="D6" s="419"/>
      <c r="E6" s="419"/>
      <c r="F6" s="419"/>
      <c r="G6" s="419"/>
      <c r="H6" s="419"/>
      <c r="I6" s="419"/>
      <c r="J6" s="419"/>
      <c r="K6" s="419"/>
      <c r="L6" s="419"/>
      <c r="M6" s="419"/>
      <c r="N6" s="419"/>
      <c r="O6" s="419"/>
      <c r="P6" s="419"/>
      <c r="Q6" s="419"/>
      <c r="R6" s="444"/>
      <c r="S6" s="13"/>
      <c r="T6" s="568" t="s">
        <v>164</v>
      </c>
      <c r="U6" s="568"/>
      <c r="V6" s="568"/>
      <c r="W6" s="568"/>
      <c r="X6" s="568"/>
      <c r="Y6" s="568"/>
      <c r="Z6" s="568"/>
      <c r="AA6" s="568"/>
      <c r="AB6" s="568"/>
      <c r="AC6" s="568"/>
      <c r="AD6" s="568"/>
      <c r="AE6" s="568"/>
      <c r="AF6" s="568"/>
      <c r="AG6" s="568"/>
      <c r="AH6" s="568"/>
      <c r="AI6" s="568"/>
      <c r="AN6" s="22"/>
      <c r="AO6" s="201"/>
      <c r="AP6" s="6"/>
      <c r="AQ6" s="6"/>
      <c r="AR6" s="6"/>
      <c r="AS6" s="6"/>
    </row>
    <row r="7" spans="2:35" ht="13.5" thickBot="1">
      <c r="B7" s="589" t="s">
        <v>6</v>
      </c>
      <c r="C7" s="589"/>
      <c r="D7" s="590"/>
      <c r="E7" s="590"/>
      <c r="F7" s="590"/>
      <c r="G7" s="590"/>
      <c r="H7" s="589" t="s">
        <v>9</v>
      </c>
      <c r="I7" s="589"/>
      <c r="J7" s="589"/>
      <c r="K7" s="589"/>
      <c r="L7" s="589"/>
      <c r="M7" s="361" t="s">
        <v>0</v>
      </c>
      <c r="N7" s="361"/>
      <c r="O7" s="361" t="s">
        <v>44</v>
      </c>
      <c r="P7" s="361"/>
      <c r="Q7" s="326" t="s">
        <v>112</v>
      </c>
      <c r="R7" s="327"/>
      <c r="S7" s="7"/>
      <c r="T7" s="565" t="s">
        <v>11</v>
      </c>
      <c r="U7" s="565"/>
      <c r="V7" s="565"/>
      <c r="W7" s="565"/>
      <c r="X7" s="565"/>
      <c r="Y7" s="565"/>
      <c r="Z7" s="565"/>
      <c r="AA7" s="565"/>
      <c r="AB7" s="565"/>
      <c r="AC7" s="565"/>
      <c r="AD7" s="565"/>
      <c r="AE7" s="450" t="s">
        <v>90</v>
      </c>
      <c r="AF7" s="450"/>
      <c r="AG7" s="565" t="s">
        <v>0</v>
      </c>
      <c r="AH7" s="565"/>
      <c r="AI7" s="565"/>
    </row>
    <row r="8" spans="2:45" ht="12.75">
      <c r="B8" s="604" t="s">
        <v>175</v>
      </c>
      <c r="C8" s="605"/>
      <c r="D8" s="605"/>
      <c r="E8" s="606"/>
      <c r="F8" s="606"/>
      <c r="G8" s="607"/>
      <c r="H8" s="466" t="s">
        <v>191</v>
      </c>
      <c r="I8" s="467"/>
      <c r="J8" s="467"/>
      <c r="K8" s="467"/>
      <c r="L8" s="468"/>
      <c r="M8" s="465"/>
      <c r="N8" s="460"/>
      <c r="O8" s="459"/>
      <c r="P8" s="460"/>
      <c r="Q8" s="359" t="s">
        <v>137</v>
      </c>
      <c r="R8" s="360"/>
      <c r="S8" s="7"/>
      <c r="T8" s="332" t="s">
        <v>179</v>
      </c>
      <c r="U8" s="332"/>
      <c r="V8" s="332"/>
      <c r="W8" s="332"/>
      <c r="X8" s="332"/>
      <c r="Y8" s="332"/>
      <c r="Z8" s="332"/>
      <c r="AA8" s="332"/>
      <c r="AB8" s="332"/>
      <c r="AC8" s="332"/>
      <c r="AD8" s="332"/>
      <c r="AE8" s="445"/>
      <c r="AF8" s="445"/>
      <c r="AG8" s="556">
        <f>IF(AG9=2,calcAT!D2,IF(AE8&gt;1,calcAT!E2,2*AE8))</f>
        <v>0</v>
      </c>
      <c r="AH8" s="556"/>
      <c r="AI8" s="325"/>
      <c r="AM8" s="28">
        <f>IF(U$3=1,0,1)</f>
        <v>1</v>
      </c>
      <c r="AN8" s="252" t="s">
        <v>12</v>
      </c>
      <c r="AS8" s="283" t="str">
        <f>Q8</f>
        <v>NO</v>
      </c>
    </row>
    <row r="9" spans="2:45" ht="12.75">
      <c r="B9" s="614" t="s">
        <v>176</v>
      </c>
      <c r="C9" s="615"/>
      <c r="D9" s="615"/>
      <c r="E9" s="616"/>
      <c r="F9" s="616"/>
      <c r="G9" s="616"/>
      <c r="H9" s="608"/>
      <c r="I9" s="609"/>
      <c r="J9" s="300" t="s">
        <v>10</v>
      </c>
      <c r="K9" s="617"/>
      <c r="L9" s="618"/>
      <c r="M9" s="592">
        <f>IF(OR(H9=0,X3=1),0,IF(K9=0,AN11,IF(OR(H9*10/K9&lt;6,H9&gt;K9),calcAT!E2,H9*10/K9)))</f>
        <v>0</v>
      </c>
      <c r="N9" s="593"/>
      <c r="O9" s="559" t="str">
        <f>IF(H9=0,AN9,3)</f>
        <v>-</v>
      </c>
      <c r="P9" s="560"/>
      <c r="Q9" s="566">
        <f>IF(AND(X3=1,H9&gt;0,H8=0,M10=1),3*M10,calcAT!AH14)</f>
        <v>0</v>
      </c>
      <c r="R9" s="567"/>
      <c r="S9" s="3"/>
      <c r="T9" s="332" t="s">
        <v>41</v>
      </c>
      <c r="U9" s="332"/>
      <c r="V9" s="332"/>
      <c r="W9" s="332"/>
      <c r="X9" s="332"/>
      <c r="Y9" s="332"/>
      <c r="Z9" s="332"/>
      <c r="AA9" s="332"/>
      <c r="AB9" s="332"/>
      <c r="AC9" s="332"/>
      <c r="AD9" s="332"/>
      <c r="AE9" s="445"/>
      <c r="AF9" s="445"/>
      <c r="AG9" s="556">
        <f>IF(AE9&gt;1,calcAT!E2,2*AE9)</f>
        <v>0</v>
      </c>
      <c r="AH9" s="556"/>
      <c r="AI9" s="325"/>
      <c r="AM9" s="28">
        <f>IF(U$3=1,0,1)</f>
        <v>1</v>
      </c>
      <c r="AN9" s="252" t="s">
        <v>12</v>
      </c>
      <c r="AO9"/>
      <c r="AS9" s="284">
        <f>Q9</f>
        <v>0</v>
      </c>
    </row>
    <row r="10" spans="2:45" ht="12.75">
      <c r="B10" s="612"/>
      <c r="C10" s="613"/>
      <c r="D10" s="613"/>
      <c r="E10" s="613"/>
      <c r="F10" s="613"/>
      <c r="G10" s="613"/>
      <c r="H10" s="613"/>
      <c r="I10" s="613"/>
      <c r="J10" s="613"/>
      <c r="K10" s="613"/>
      <c r="L10" s="613"/>
      <c r="M10" s="597"/>
      <c r="N10" s="597"/>
      <c r="O10" s="598"/>
      <c r="P10" s="599"/>
      <c r="Q10" s="295"/>
      <c r="R10" s="296"/>
      <c r="S10" s="3"/>
      <c r="T10" s="588" t="s">
        <v>43</v>
      </c>
      <c r="U10" s="588"/>
      <c r="V10" s="588"/>
      <c r="W10" s="588"/>
      <c r="X10" s="588"/>
      <c r="Y10" s="588"/>
      <c r="Z10" s="588"/>
      <c r="AA10" s="588"/>
      <c r="AB10" s="588"/>
      <c r="AC10" s="588"/>
      <c r="AD10" s="588"/>
      <c r="AE10" s="445"/>
      <c r="AF10" s="445"/>
      <c r="AG10" s="556">
        <f>IF(AE10&gt;1,calcAT!E2,2*AE10)</f>
        <v>0</v>
      </c>
      <c r="AH10" s="556"/>
      <c r="AI10" s="325"/>
      <c r="AM10" s="11"/>
      <c r="AN10" s="252" t="s">
        <v>180</v>
      </c>
      <c r="AO10"/>
      <c r="AS10" s="284"/>
    </row>
    <row r="11" spans="2:45" ht="12.75">
      <c r="B11" s="601"/>
      <c r="C11" s="602"/>
      <c r="D11" s="602"/>
      <c r="E11" s="603"/>
      <c r="F11" s="603"/>
      <c r="G11" s="603"/>
      <c r="H11" s="610"/>
      <c r="I11" s="611"/>
      <c r="J11" s="293"/>
      <c r="K11" s="619"/>
      <c r="L11" s="620"/>
      <c r="M11" s="557"/>
      <c r="N11" s="557"/>
      <c r="O11" s="557"/>
      <c r="P11" s="558"/>
      <c r="Q11" s="563"/>
      <c r="R11" s="564"/>
      <c r="S11" s="3"/>
      <c r="T11" s="118"/>
      <c r="U11" s="3"/>
      <c r="V11" s="3"/>
      <c r="W11" s="3"/>
      <c r="X11" s="3"/>
      <c r="Y11" s="3"/>
      <c r="Z11" s="3"/>
      <c r="AA11" s="3"/>
      <c r="AB11" s="3"/>
      <c r="AC11" s="3"/>
      <c r="AD11" s="3"/>
      <c r="AE11" s="3"/>
      <c r="AF11" s="3"/>
      <c r="AG11" s="297"/>
      <c r="AH11" s="3"/>
      <c r="AI11" s="198"/>
      <c r="AM11" s="336">
        <f>IF(U$3=1,0,1)</f>
        <v>1</v>
      </c>
      <c r="AN11" s="337" t="s">
        <v>162</v>
      </c>
      <c r="AO11" s="339" t="s">
        <v>89</v>
      </c>
      <c r="AP11" s="5" t="s">
        <v>177</v>
      </c>
      <c r="AQ11" s="268" t="s">
        <v>137</v>
      </c>
      <c r="AR11" s="252" t="s">
        <v>12</v>
      </c>
      <c r="AS11" s="275">
        <f>Q11</f>
        <v>0</v>
      </c>
    </row>
    <row r="12" spans="2:41" ht="12.75">
      <c r="B12" s="601"/>
      <c r="C12" s="602"/>
      <c r="D12" s="602"/>
      <c r="E12" s="603"/>
      <c r="F12" s="603"/>
      <c r="G12" s="603"/>
      <c r="H12" s="294"/>
      <c r="I12" s="621"/>
      <c r="J12" s="621"/>
      <c r="K12" s="621"/>
      <c r="L12" s="621"/>
      <c r="M12" s="557"/>
      <c r="N12" s="557"/>
      <c r="O12" s="557"/>
      <c r="P12" s="558"/>
      <c r="Q12" s="563"/>
      <c r="R12" s="564"/>
      <c r="S12" s="3"/>
      <c r="T12" s="118"/>
      <c r="U12" s="3"/>
      <c r="V12" s="3"/>
      <c r="W12" s="3"/>
      <c r="X12" s="3"/>
      <c r="Y12" s="3"/>
      <c r="Z12" s="3"/>
      <c r="AA12" s="3"/>
      <c r="AB12" s="3"/>
      <c r="AC12" s="3"/>
      <c r="AD12" s="3"/>
      <c r="AE12" s="3"/>
      <c r="AF12" s="3"/>
      <c r="AG12" s="298"/>
      <c r="AH12" s="3"/>
      <c r="AI12" s="196"/>
      <c r="AM12" s="336"/>
      <c r="AN12" s="338"/>
      <c r="AO12" s="340"/>
    </row>
    <row r="13" spans="2:45" ht="13.5" thickBot="1">
      <c r="B13" s="594" t="s">
        <v>13</v>
      </c>
      <c r="C13" s="595"/>
      <c r="D13" s="595"/>
      <c r="E13" s="595"/>
      <c r="F13" s="595"/>
      <c r="G13" s="595"/>
      <c r="H13" s="595"/>
      <c r="I13" s="595"/>
      <c r="J13" s="595"/>
      <c r="K13" s="595"/>
      <c r="L13" s="595"/>
      <c r="M13" s="595"/>
      <c r="N13" s="595"/>
      <c r="O13" s="595"/>
      <c r="P13" s="596"/>
      <c r="Q13" s="591">
        <f>IF(AS13=AN11,AN11,IF(X3=1,Q8+Q9,calcAT!AH16*AM13))</f>
        <v>0</v>
      </c>
      <c r="R13" s="447"/>
      <c r="S13" s="237"/>
      <c r="T13" s="600" t="s">
        <v>14</v>
      </c>
      <c r="U13" s="600"/>
      <c r="V13" s="600"/>
      <c r="W13" s="600"/>
      <c r="X13" s="600"/>
      <c r="Y13" s="600"/>
      <c r="Z13" s="600"/>
      <c r="AA13" s="600"/>
      <c r="AB13" s="600"/>
      <c r="AC13" s="600"/>
      <c r="AD13" s="600"/>
      <c r="AE13" s="600"/>
      <c r="AF13" s="600"/>
      <c r="AG13" s="561">
        <f>IF(COUNTIF(AG8:AI12,AN11)&gt;0,AN11,SUM(AG8:AG10))</f>
        <v>0</v>
      </c>
      <c r="AH13" s="561"/>
      <c r="AI13" s="562"/>
      <c r="AM13" s="28">
        <f>IF(U$3=1,0,1)</f>
        <v>1</v>
      </c>
      <c r="AN13"/>
      <c r="AO13"/>
      <c r="AS13" s="282" t="str">
        <f>IF(COUNTIF(AS8:AS11,AN11)&gt;0,AN11,AP11)</f>
        <v>SI</v>
      </c>
    </row>
    <row r="14" spans="2:35" ht="12" thickBot="1">
      <c r="B14" s="457" t="s">
        <v>160</v>
      </c>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458"/>
    </row>
    <row r="15" spans="2:35" ht="11.25">
      <c r="B15" s="352" t="s">
        <v>184</v>
      </c>
      <c r="C15" s="353"/>
      <c r="D15" s="353"/>
      <c r="E15" s="353"/>
      <c r="F15" s="353"/>
      <c r="G15" s="353"/>
      <c r="H15" s="353"/>
      <c r="I15" s="353"/>
      <c r="J15" s="353"/>
      <c r="K15" s="353"/>
      <c r="L15" s="353"/>
      <c r="M15" s="353"/>
      <c r="N15" s="353"/>
      <c r="O15" s="353"/>
      <c r="P15" s="353"/>
      <c r="Q15" s="354"/>
      <c r="R15" s="23"/>
      <c r="S15" s="352" t="s">
        <v>186</v>
      </c>
      <c r="T15" s="353"/>
      <c r="U15" s="353"/>
      <c r="V15" s="353"/>
      <c r="W15" s="353"/>
      <c r="X15" s="353"/>
      <c r="Y15" s="353"/>
      <c r="Z15" s="353"/>
      <c r="AA15" s="353"/>
      <c r="AB15" s="353"/>
      <c r="AC15" s="353"/>
      <c r="AD15" s="353"/>
      <c r="AE15" s="353"/>
      <c r="AF15" s="353"/>
      <c r="AG15" s="353"/>
      <c r="AH15" s="353"/>
      <c r="AI15" s="354"/>
    </row>
    <row r="16" spans="2:45" ht="11.25">
      <c r="B16" s="425" t="s">
        <v>190</v>
      </c>
      <c r="C16" s="426"/>
      <c r="D16" s="426"/>
      <c r="E16" s="426"/>
      <c r="F16" s="426"/>
      <c r="G16" s="426"/>
      <c r="H16" s="426"/>
      <c r="I16" s="426"/>
      <c r="J16" s="426"/>
      <c r="K16" s="426"/>
      <c r="L16" s="426"/>
      <c r="M16" s="426"/>
      <c r="N16" s="426"/>
      <c r="O16" s="426"/>
      <c r="P16" s="426"/>
      <c r="Q16" s="428"/>
      <c r="R16" s="22"/>
      <c r="S16" s="425" t="s">
        <v>167</v>
      </c>
      <c r="T16" s="426"/>
      <c r="U16" s="426"/>
      <c r="V16" s="426"/>
      <c r="W16" s="426"/>
      <c r="X16" s="426"/>
      <c r="Y16" s="426"/>
      <c r="Z16" s="426"/>
      <c r="AA16" s="426"/>
      <c r="AB16" s="426"/>
      <c r="AC16" s="426"/>
      <c r="AD16" s="426"/>
      <c r="AE16" s="426"/>
      <c r="AF16" s="426"/>
      <c r="AG16" s="426"/>
      <c r="AH16" s="426"/>
      <c r="AI16" s="428"/>
      <c r="AN16" s="328" t="s">
        <v>159</v>
      </c>
      <c r="AO16" s="553"/>
      <c r="AP16" s="553"/>
      <c r="AQ16" s="553"/>
      <c r="AR16" s="553"/>
      <c r="AS16" s="329"/>
    </row>
    <row r="17" spans="2:45" ht="11.25">
      <c r="B17" s="396" t="s">
        <v>132</v>
      </c>
      <c r="C17" s="396"/>
      <c r="D17" s="565" t="s">
        <v>1</v>
      </c>
      <c r="E17" s="565"/>
      <c r="F17" s="565"/>
      <c r="G17" s="565" t="s">
        <v>2</v>
      </c>
      <c r="H17" s="565"/>
      <c r="I17" s="565"/>
      <c r="J17" s="114" t="s">
        <v>46</v>
      </c>
      <c r="K17" s="450" t="s">
        <v>47</v>
      </c>
      <c r="L17" s="450"/>
      <c r="M17" s="341" t="s">
        <v>48</v>
      </c>
      <c r="N17" s="341"/>
      <c r="O17" s="341" t="s">
        <v>3</v>
      </c>
      <c r="P17" s="341"/>
      <c r="Q17" s="165" t="s">
        <v>4</v>
      </c>
      <c r="R17" s="22"/>
      <c r="S17" s="396" t="s">
        <v>132</v>
      </c>
      <c r="T17" s="396"/>
      <c r="U17" s="565" t="s">
        <v>1</v>
      </c>
      <c r="V17" s="565"/>
      <c r="W17" s="565"/>
      <c r="X17" s="565" t="s">
        <v>2</v>
      </c>
      <c r="Y17" s="565"/>
      <c r="Z17" s="565"/>
      <c r="AA17" s="114" t="s">
        <v>46</v>
      </c>
      <c r="AB17" s="341" t="s">
        <v>47</v>
      </c>
      <c r="AC17" s="341"/>
      <c r="AD17" s="301" t="s">
        <v>192</v>
      </c>
      <c r="AE17" s="341" t="s">
        <v>49</v>
      </c>
      <c r="AF17" s="341"/>
      <c r="AG17" s="341" t="s">
        <v>3</v>
      </c>
      <c r="AH17" s="341"/>
      <c r="AI17" s="165" t="s">
        <v>4</v>
      </c>
      <c r="AP17" s="341" t="s">
        <v>3</v>
      </c>
      <c r="AQ17" s="341"/>
      <c r="AR17" s="341" t="s">
        <v>4</v>
      </c>
      <c r="AS17" s="341"/>
    </row>
    <row r="18" spans="1:45" ht="11.25" customHeight="1">
      <c r="A18" s="1">
        <v>1</v>
      </c>
      <c r="B18" s="333" t="str">
        <f>calcAT!E46</f>
        <v>-</v>
      </c>
      <c r="C18" s="333"/>
      <c r="D18" s="387"/>
      <c r="E18" s="387"/>
      <c r="F18" s="387"/>
      <c r="G18" s="387"/>
      <c r="H18" s="387"/>
      <c r="I18" s="387"/>
      <c r="J18" s="93"/>
      <c r="K18" s="342"/>
      <c r="L18" s="343"/>
      <c r="M18" s="555">
        <f>IF(D18=0,0,DAYS360(D18,G18+1))</f>
        <v>0</v>
      </c>
      <c r="N18" s="555"/>
      <c r="O18" s="554">
        <f>INT(M18/30)</f>
        <v>0</v>
      </c>
      <c r="P18" s="554"/>
      <c r="Q18" s="200">
        <f>M18-(O18*30)</f>
        <v>0</v>
      </c>
      <c r="R18" s="62">
        <v>1</v>
      </c>
      <c r="S18" s="333" t="str">
        <f>calcAT!E110</f>
        <v>-</v>
      </c>
      <c r="T18" s="333"/>
      <c r="U18" s="387"/>
      <c r="V18" s="387"/>
      <c r="W18" s="387"/>
      <c r="X18" s="387"/>
      <c r="Y18" s="387"/>
      <c r="Z18" s="387"/>
      <c r="AA18" s="93"/>
      <c r="AB18" s="342"/>
      <c r="AC18" s="343"/>
      <c r="AD18" s="303"/>
      <c r="AE18" s="555">
        <f>IF(U18=0,0,DAYS360(U18,X18+1))</f>
        <v>0</v>
      </c>
      <c r="AF18" s="555"/>
      <c r="AG18" s="554">
        <f>INT(AE18/30)</f>
        <v>0</v>
      </c>
      <c r="AH18" s="554"/>
      <c r="AI18" s="200">
        <f>AE18-(AG18*30)</f>
        <v>0</v>
      </c>
      <c r="AP18" s="322">
        <f>IF(AND(AB18=1,AD18=1),AG18,0)</f>
        <v>0</v>
      </c>
      <c r="AQ18" s="323"/>
      <c r="AR18" s="322">
        <f>IF(AND(AB18=1,AD18=1),AI18,0)</f>
        <v>0</v>
      </c>
      <c r="AS18" s="323"/>
    </row>
    <row r="19" spans="1:45" ht="11.25" customHeight="1">
      <c r="A19" s="1">
        <v>2</v>
      </c>
      <c r="B19" s="333" t="str">
        <f>calcAT!E47</f>
        <v>-</v>
      </c>
      <c r="C19" s="333"/>
      <c r="D19" s="387"/>
      <c r="E19" s="387"/>
      <c r="F19" s="387"/>
      <c r="G19" s="387"/>
      <c r="H19" s="387"/>
      <c r="I19" s="387"/>
      <c r="J19" s="93"/>
      <c r="K19" s="342"/>
      <c r="L19" s="343"/>
      <c r="M19" s="555">
        <f aca="true" t="shared" si="0" ref="M19:M42">IF(D19=0,0,DAYS360(D19,G19+1))</f>
        <v>0</v>
      </c>
      <c r="N19" s="555"/>
      <c r="O19" s="554">
        <f aca="true" t="shared" si="1" ref="O19:O41">INT(M19/30)</f>
        <v>0</v>
      </c>
      <c r="P19" s="554"/>
      <c r="Q19" s="200">
        <f aca="true" t="shared" si="2" ref="Q19:Q47">M19-(O19*30)</f>
        <v>0</v>
      </c>
      <c r="R19" s="62">
        <v>2</v>
      </c>
      <c r="S19" s="333" t="str">
        <f>calcAT!E111</f>
        <v>-</v>
      </c>
      <c r="T19" s="333"/>
      <c r="U19" s="387"/>
      <c r="V19" s="387"/>
      <c r="W19" s="387"/>
      <c r="X19" s="387"/>
      <c r="Y19" s="387"/>
      <c r="Z19" s="387"/>
      <c r="AA19" s="93"/>
      <c r="AB19" s="342"/>
      <c r="AC19" s="343"/>
      <c r="AD19" s="303"/>
      <c r="AE19" s="555">
        <f aca="true" t="shared" si="3" ref="AE19:AE42">IF(U19=0,0,DAYS360(U19,X19+1))</f>
        <v>0</v>
      </c>
      <c r="AF19" s="555"/>
      <c r="AG19" s="554">
        <f aca="true" t="shared" si="4" ref="AG19:AG42">INT(AE19/30)</f>
        <v>0</v>
      </c>
      <c r="AH19" s="554"/>
      <c r="AI19" s="200">
        <f aca="true" t="shared" si="5" ref="AI19:AI42">AE19-(AG19*30)</f>
        <v>0</v>
      </c>
      <c r="AP19" s="322">
        <f aca="true" t="shared" si="6" ref="AP19:AP42">IF(AND(AB19=1,AD19=1),AG19,0)</f>
        <v>0</v>
      </c>
      <c r="AQ19" s="323"/>
      <c r="AR19" s="322">
        <f aca="true" t="shared" si="7" ref="AR19:AR42">IF(AND(AB19=1,AD19=1),AI19,0)</f>
        <v>0</v>
      </c>
      <c r="AS19" s="323"/>
    </row>
    <row r="20" spans="1:45" ht="11.25" customHeight="1">
      <c r="A20" s="1">
        <v>3</v>
      </c>
      <c r="B20" s="333" t="str">
        <f>calcAT!E48</f>
        <v>-</v>
      </c>
      <c r="C20" s="333"/>
      <c r="D20" s="387"/>
      <c r="E20" s="387"/>
      <c r="F20" s="387"/>
      <c r="G20" s="387"/>
      <c r="H20" s="387"/>
      <c r="I20" s="387"/>
      <c r="J20" s="93"/>
      <c r="K20" s="342"/>
      <c r="L20" s="343"/>
      <c r="M20" s="555">
        <f t="shared" si="0"/>
        <v>0</v>
      </c>
      <c r="N20" s="555"/>
      <c r="O20" s="554">
        <f t="shared" si="1"/>
        <v>0</v>
      </c>
      <c r="P20" s="554"/>
      <c r="Q20" s="200">
        <f t="shared" si="2"/>
        <v>0</v>
      </c>
      <c r="R20" s="62">
        <v>3</v>
      </c>
      <c r="S20" s="333" t="str">
        <f>calcAT!E112</f>
        <v>-</v>
      </c>
      <c r="T20" s="333"/>
      <c r="U20" s="387"/>
      <c r="V20" s="387"/>
      <c r="W20" s="387"/>
      <c r="X20" s="387"/>
      <c r="Y20" s="387"/>
      <c r="Z20" s="387"/>
      <c r="AA20" s="93"/>
      <c r="AB20" s="342"/>
      <c r="AC20" s="343"/>
      <c r="AD20" s="303"/>
      <c r="AE20" s="555">
        <f t="shared" si="3"/>
        <v>0</v>
      </c>
      <c r="AF20" s="555"/>
      <c r="AG20" s="554">
        <f t="shared" si="4"/>
        <v>0</v>
      </c>
      <c r="AH20" s="554"/>
      <c r="AI20" s="200">
        <f t="shared" si="5"/>
        <v>0</v>
      </c>
      <c r="AP20" s="322">
        <f t="shared" si="6"/>
        <v>0</v>
      </c>
      <c r="AQ20" s="323"/>
      <c r="AR20" s="322">
        <f t="shared" si="7"/>
        <v>0</v>
      </c>
      <c r="AS20" s="323"/>
    </row>
    <row r="21" spans="1:45" ht="11.25" customHeight="1">
      <c r="A21" s="1">
        <v>4</v>
      </c>
      <c r="B21" s="333" t="str">
        <f>calcAT!E49</f>
        <v>-</v>
      </c>
      <c r="C21" s="333"/>
      <c r="D21" s="387"/>
      <c r="E21" s="387"/>
      <c r="F21" s="387"/>
      <c r="G21" s="387"/>
      <c r="H21" s="387"/>
      <c r="I21" s="387"/>
      <c r="J21" s="93"/>
      <c r="K21" s="342"/>
      <c r="L21" s="343"/>
      <c r="M21" s="555">
        <f t="shared" si="0"/>
        <v>0</v>
      </c>
      <c r="N21" s="555"/>
      <c r="O21" s="554">
        <f t="shared" si="1"/>
        <v>0</v>
      </c>
      <c r="P21" s="554"/>
      <c r="Q21" s="200">
        <f t="shared" si="2"/>
        <v>0</v>
      </c>
      <c r="R21" s="62">
        <v>4</v>
      </c>
      <c r="S21" s="333" t="str">
        <f>calcAT!E113</f>
        <v>-</v>
      </c>
      <c r="T21" s="333"/>
      <c r="U21" s="387"/>
      <c r="V21" s="387"/>
      <c r="W21" s="387"/>
      <c r="X21" s="387"/>
      <c r="Y21" s="387"/>
      <c r="Z21" s="387"/>
      <c r="AA21" s="93"/>
      <c r="AB21" s="342"/>
      <c r="AC21" s="343"/>
      <c r="AD21" s="303"/>
      <c r="AE21" s="555">
        <f t="shared" si="3"/>
        <v>0</v>
      </c>
      <c r="AF21" s="555"/>
      <c r="AG21" s="554">
        <f t="shared" si="4"/>
        <v>0</v>
      </c>
      <c r="AH21" s="554"/>
      <c r="AI21" s="200">
        <f t="shared" si="5"/>
        <v>0</v>
      </c>
      <c r="AP21" s="322">
        <f t="shared" si="6"/>
        <v>0</v>
      </c>
      <c r="AQ21" s="323"/>
      <c r="AR21" s="322">
        <f t="shared" si="7"/>
        <v>0</v>
      </c>
      <c r="AS21" s="323"/>
    </row>
    <row r="22" spans="1:45" ht="11.25" customHeight="1">
      <c r="A22" s="1">
        <v>5</v>
      </c>
      <c r="B22" s="333" t="str">
        <f>calcAT!E50</f>
        <v>-</v>
      </c>
      <c r="C22" s="333"/>
      <c r="D22" s="387"/>
      <c r="E22" s="387"/>
      <c r="F22" s="387"/>
      <c r="G22" s="387"/>
      <c r="H22" s="387"/>
      <c r="I22" s="387"/>
      <c r="J22" s="93"/>
      <c r="K22" s="342"/>
      <c r="L22" s="343"/>
      <c r="M22" s="555">
        <f t="shared" si="0"/>
        <v>0</v>
      </c>
      <c r="N22" s="555"/>
      <c r="O22" s="554">
        <f t="shared" si="1"/>
        <v>0</v>
      </c>
      <c r="P22" s="554"/>
      <c r="Q22" s="200">
        <f t="shared" si="2"/>
        <v>0</v>
      </c>
      <c r="R22" s="62">
        <v>5</v>
      </c>
      <c r="S22" s="333" t="str">
        <f>calcAT!E114</f>
        <v>-</v>
      </c>
      <c r="T22" s="333"/>
      <c r="U22" s="387"/>
      <c r="V22" s="387"/>
      <c r="W22" s="387"/>
      <c r="X22" s="387"/>
      <c r="Y22" s="387"/>
      <c r="Z22" s="387"/>
      <c r="AA22" s="93"/>
      <c r="AB22" s="342"/>
      <c r="AC22" s="343"/>
      <c r="AD22" s="303"/>
      <c r="AE22" s="555">
        <f t="shared" si="3"/>
        <v>0</v>
      </c>
      <c r="AF22" s="555"/>
      <c r="AG22" s="554">
        <f t="shared" si="4"/>
        <v>0</v>
      </c>
      <c r="AH22" s="554"/>
      <c r="AI22" s="200">
        <f t="shared" si="5"/>
        <v>0</v>
      </c>
      <c r="AP22" s="322">
        <f t="shared" si="6"/>
        <v>0</v>
      </c>
      <c r="AQ22" s="323"/>
      <c r="AR22" s="322">
        <f t="shared" si="7"/>
        <v>0</v>
      </c>
      <c r="AS22" s="323"/>
    </row>
    <row r="23" spans="1:45" ht="11.25" customHeight="1">
      <c r="A23" s="1">
        <v>6</v>
      </c>
      <c r="B23" s="333" t="str">
        <f>calcAT!E51</f>
        <v>-</v>
      </c>
      <c r="C23" s="333"/>
      <c r="D23" s="387"/>
      <c r="E23" s="387"/>
      <c r="F23" s="387"/>
      <c r="G23" s="387"/>
      <c r="H23" s="387"/>
      <c r="I23" s="387"/>
      <c r="J23" s="93"/>
      <c r="K23" s="342"/>
      <c r="L23" s="343"/>
      <c r="M23" s="555">
        <f t="shared" si="0"/>
        <v>0</v>
      </c>
      <c r="N23" s="555"/>
      <c r="O23" s="554">
        <f t="shared" si="1"/>
        <v>0</v>
      </c>
      <c r="P23" s="554"/>
      <c r="Q23" s="200">
        <f t="shared" si="2"/>
        <v>0</v>
      </c>
      <c r="R23" s="62">
        <v>6</v>
      </c>
      <c r="S23" s="333" t="str">
        <f>calcAT!E115</f>
        <v>-</v>
      </c>
      <c r="T23" s="333"/>
      <c r="U23" s="387"/>
      <c r="V23" s="387"/>
      <c r="W23" s="387"/>
      <c r="X23" s="387"/>
      <c r="Y23" s="387"/>
      <c r="Z23" s="387"/>
      <c r="AA23" s="93"/>
      <c r="AB23" s="342"/>
      <c r="AC23" s="343"/>
      <c r="AD23" s="303"/>
      <c r="AE23" s="555">
        <f t="shared" si="3"/>
        <v>0</v>
      </c>
      <c r="AF23" s="555"/>
      <c r="AG23" s="554">
        <f t="shared" si="4"/>
        <v>0</v>
      </c>
      <c r="AH23" s="554"/>
      <c r="AI23" s="200">
        <f t="shared" si="5"/>
        <v>0</v>
      </c>
      <c r="AP23" s="322">
        <f t="shared" si="6"/>
        <v>0</v>
      </c>
      <c r="AQ23" s="323"/>
      <c r="AR23" s="322">
        <f t="shared" si="7"/>
        <v>0</v>
      </c>
      <c r="AS23" s="323"/>
    </row>
    <row r="24" spans="1:45" ht="11.25" customHeight="1">
      <c r="A24" s="1">
        <v>7</v>
      </c>
      <c r="B24" s="333" t="str">
        <f>calcAT!E52</f>
        <v>-</v>
      </c>
      <c r="C24" s="333"/>
      <c r="D24" s="387"/>
      <c r="E24" s="387"/>
      <c r="F24" s="387"/>
      <c r="G24" s="387"/>
      <c r="H24" s="387"/>
      <c r="I24" s="387"/>
      <c r="J24" s="93"/>
      <c r="K24" s="342"/>
      <c r="L24" s="343"/>
      <c r="M24" s="555">
        <f t="shared" si="0"/>
        <v>0</v>
      </c>
      <c r="N24" s="555"/>
      <c r="O24" s="554">
        <f t="shared" si="1"/>
        <v>0</v>
      </c>
      <c r="P24" s="554"/>
      <c r="Q24" s="200">
        <f t="shared" si="2"/>
        <v>0</v>
      </c>
      <c r="R24" s="62">
        <v>7</v>
      </c>
      <c r="S24" s="333" t="str">
        <f>calcAT!E116</f>
        <v>-</v>
      </c>
      <c r="T24" s="333"/>
      <c r="U24" s="387"/>
      <c r="V24" s="387"/>
      <c r="W24" s="387"/>
      <c r="X24" s="387"/>
      <c r="Y24" s="387"/>
      <c r="Z24" s="387"/>
      <c r="AA24" s="93"/>
      <c r="AB24" s="342"/>
      <c r="AC24" s="343"/>
      <c r="AD24" s="303"/>
      <c r="AE24" s="555">
        <f t="shared" si="3"/>
        <v>0</v>
      </c>
      <c r="AF24" s="555"/>
      <c r="AG24" s="554">
        <f t="shared" si="4"/>
        <v>0</v>
      </c>
      <c r="AH24" s="554"/>
      <c r="AI24" s="200">
        <f t="shared" si="5"/>
        <v>0</v>
      </c>
      <c r="AP24" s="322">
        <f t="shared" si="6"/>
        <v>0</v>
      </c>
      <c r="AQ24" s="323"/>
      <c r="AR24" s="322">
        <f t="shared" si="7"/>
        <v>0</v>
      </c>
      <c r="AS24" s="323"/>
    </row>
    <row r="25" spans="1:45" ht="11.25" customHeight="1">
      <c r="A25" s="1">
        <v>8</v>
      </c>
      <c r="B25" s="333" t="str">
        <f>calcAT!E53</f>
        <v>-</v>
      </c>
      <c r="C25" s="333"/>
      <c r="D25" s="387"/>
      <c r="E25" s="387"/>
      <c r="F25" s="387"/>
      <c r="G25" s="387"/>
      <c r="H25" s="387"/>
      <c r="I25" s="387"/>
      <c r="J25" s="93"/>
      <c r="K25" s="342"/>
      <c r="L25" s="343"/>
      <c r="M25" s="555">
        <f t="shared" si="0"/>
        <v>0</v>
      </c>
      <c r="N25" s="555"/>
      <c r="O25" s="554">
        <f t="shared" si="1"/>
        <v>0</v>
      </c>
      <c r="P25" s="554"/>
      <c r="Q25" s="200">
        <f t="shared" si="2"/>
        <v>0</v>
      </c>
      <c r="R25" s="62">
        <v>8</v>
      </c>
      <c r="S25" s="333" t="str">
        <f>calcAT!E117</f>
        <v>-</v>
      </c>
      <c r="T25" s="333"/>
      <c r="U25" s="387"/>
      <c r="V25" s="387"/>
      <c r="W25" s="387"/>
      <c r="X25" s="387"/>
      <c r="Y25" s="387"/>
      <c r="Z25" s="387"/>
      <c r="AA25" s="93"/>
      <c r="AB25" s="342"/>
      <c r="AC25" s="343"/>
      <c r="AD25" s="303"/>
      <c r="AE25" s="555">
        <f t="shared" si="3"/>
        <v>0</v>
      </c>
      <c r="AF25" s="555"/>
      <c r="AG25" s="554">
        <f t="shared" si="4"/>
        <v>0</v>
      </c>
      <c r="AH25" s="554"/>
      <c r="AI25" s="200">
        <f t="shared" si="5"/>
        <v>0</v>
      </c>
      <c r="AP25" s="322">
        <f t="shared" si="6"/>
        <v>0</v>
      </c>
      <c r="AQ25" s="323"/>
      <c r="AR25" s="322">
        <f t="shared" si="7"/>
        <v>0</v>
      </c>
      <c r="AS25" s="323"/>
    </row>
    <row r="26" spans="1:45" ht="11.25" customHeight="1">
      <c r="A26" s="1">
        <v>9</v>
      </c>
      <c r="B26" s="333" t="str">
        <f>calcAT!E54</f>
        <v>-</v>
      </c>
      <c r="C26" s="333"/>
      <c r="D26" s="387"/>
      <c r="E26" s="387"/>
      <c r="F26" s="387"/>
      <c r="G26" s="387"/>
      <c r="H26" s="387"/>
      <c r="I26" s="387"/>
      <c r="J26" s="93"/>
      <c r="K26" s="342"/>
      <c r="L26" s="343"/>
      <c r="M26" s="555">
        <f t="shared" si="0"/>
        <v>0</v>
      </c>
      <c r="N26" s="555"/>
      <c r="O26" s="554">
        <f t="shared" si="1"/>
        <v>0</v>
      </c>
      <c r="P26" s="554"/>
      <c r="Q26" s="200">
        <f t="shared" si="2"/>
        <v>0</v>
      </c>
      <c r="R26" s="62">
        <v>9</v>
      </c>
      <c r="S26" s="333" t="str">
        <f>calcAT!E118</f>
        <v>-</v>
      </c>
      <c r="T26" s="333"/>
      <c r="U26" s="387"/>
      <c r="V26" s="387"/>
      <c r="W26" s="387"/>
      <c r="X26" s="387"/>
      <c r="Y26" s="387"/>
      <c r="Z26" s="387"/>
      <c r="AA26" s="93"/>
      <c r="AB26" s="342"/>
      <c r="AC26" s="343"/>
      <c r="AD26" s="303"/>
      <c r="AE26" s="555">
        <f t="shared" si="3"/>
        <v>0</v>
      </c>
      <c r="AF26" s="555"/>
      <c r="AG26" s="554">
        <f t="shared" si="4"/>
        <v>0</v>
      </c>
      <c r="AH26" s="554"/>
      <c r="AI26" s="200">
        <f t="shared" si="5"/>
        <v>0</v>
      </c>
      <c r="AP26" s="322">
        <f t="shared" si="6"/>
        <v>0</v>
      </c>
      <c r="AQ26" s="323"/>
      <c r="AR26" s="322">
        <f t="shared" si="7"/>
        <v>0</v>
      </c>
      <c r="AS26" s="323"/>
    </row>
    <row r="27" spans="1:45" ht="11.25" customHeight="1">
      <c r="A27" s="1">
        <v>10</v>
      </c>
      <c r="B27" s="333" t="str">
        <f>calcAT!E55</f>
        <v>-</v>
      </c>
      <c r="C27" s="333"/>
      <c r="D27" s="387"/>
      <c r="E27" s="387"/>
      <c r="F27" s="387"/>
      <c r="G27" s="387"/>
      <c r="H27" s="387"/>
      <c r="I27" s="387"/>
      <c r="J27" s="93"/>
      <c r="K27" s="342"/>
      <c r="L27" s="343"/>
      <c r="M27" s="555">
        <f t="shared" si="0"/>
        <v>0</v>
      </c>
      <c r="N27" s="555"/>
      <c r="O27" s="554">
        <f t="shared" si="1"/>
        <v>0</v>
      </c>
      <c r="P27" s="554"/>
      <c r="Q27" s="200">
        <f t="shared" si="2"/>
        <v>0</v>
      </c>
      <c r="R27" s="62">
        <v>10</v>
      </c>
      <c r="S27" s="333" t="str">
        <f>calcAT!E119</f>
        <v>-</v>
      </c>
      <c r="T27" s="333"/>
      <c r="U27" s="387"/>
      <c r="V27" s="387"/>
      <c r="W27" s="387"/>
      <c r="X27" s="387"/>
      <c r="Y27" s="387"/>
      <c r="Z27" s="387"/>
      <c r="AA27" s="93"/>
      <c r="AB27" s="342"/>
      <c r="AC27" s="343"/>
      <c r="AD27" s="303"/>
      <c r="AE27" s="555">
        <f t="shared" si="3"/>
        <v>0</v>
      </c>
      <c r="AF27" s="555"/>
      <c r="AG27" s="554">
        <f t="shared" si="4"/>
        <v>0</v>
      </c>
      <c r="AH27" s="554"/>
      <c r="AI27" s="200">
        <f t="shared" si="5"/>
        <v>0</v>
      </c>
      <c r="AP27" s="322">
        <f t="shared" si="6"/>
        <v>0</v>
      </c>
      <c r="AQ27" s="323"/>
      <c r="AR27" s="322">
        <f t="shared" si="7"/>
        <v>0</v>
      </c>
      <c r="AS27" s="323"/>
    </row>
    <row r="28" spans="1:45" ht="11.25" customHeight="1">
      <c r="A28" s="1">
        <v>11</v>
      </c>
      <c r="B28" s="333" t="str">
        <f>calcAT!E56</f>
        <v>-</v>
      </c>
      <c r="C28" s="333"/>
      <c r="D28" s="387"/>
      <c r="E28" s="387"/>
      <c r="F28" s="387"/>
      <c r="G28" s="387"/>
      <c r="H28" s="387"/>
      <c r="I28" s="387"/>
      <c r="J28" s="93"/>
      <c r="K28" s="342"/>
      <c r="L28" s="343"/>
      <c r="M28" s="555">
        <f t="shared" si="0"/>
        <v>0</v>
      </c>
      <c r="N28" s="555"/>
      <c r="O28" s="554">
        <f t="shared" si="1"/>
        <v>0</v>
      </c>
      <c r="P28" s="554"/>
      <c r="Q28" s="200">
        <f t="shared" si="2"/>
        <v>0</v>
      </c>
      <c r="R28" s="62">
        <v>11</v>
      </c>
      <c r="S28" s="333" t="str">
        <f>calcAT!E120</f>
        <v>-</v>
      </c>
      <c r="T28" s="333"/>
      <c r="U28" s="387"/>
      <c r="V28" s="387"/>
      <c r="W28" s="387"/>
      <c r="X28" s="387"/>
      <c r="Y28" s="387"/>
      <c r="Z28" s="387"/>
      <c r="AA28" s="93"/>
      <c r="AB28" s="342"/>
      <c r="AC28" s="343"/>
      <c r="AD28" s="303"/>
      <c r="AE28" s="555">
        <f t="shared" si="3"/>
        <v>0</v>
      </c>
      <c r="AF28" s="555"/>
      <c r="AG28" s="554">
        <f t="shared" si="4"/>
        <v>0</v>
      </c>
      <c r="AH28" s="554"/>
      <c r="AI28" s="200">
        <f t="shared" si="5"/>
        <v>0</v>
      </c>
      <c r="AP28" s="322">
        <f t="shared" si="6"/>
        <v>0</v>
      </c>
      <c r="AQ28" s="323"/>
      <c r="AR28" s="322">
        <f t="shared" si="7"/>
        <v>0</v>
      </c>
      <c r="AS28" s="323"/>
    </row>
    <row r="29" spans="1:45" ht="11.25" customHeight="1">
      <c r="A29" s="1">
        <v>12</v>
      </c>
      <c r="B29" s="333" t="str">
        <f>calcAT!E57</f>
        <v>-</v>
      </c>
      <c r="C29" s="333"/>
      <c r="D29" s="387"/>
      <c r="E29" s="387"/>
      <c r="F29" s="387"/>
      <c r="G29" s="387"/>
      <c r="H29" s="387"/>
      <c r="I29" s="387"/>
      <c r="J29" s="93"/>
      <c r="K29" s="342"/>
      <c r="L29" s="343"/>
      <c r="M29" s="555">
        <f t="shared" si="0"/>
        <v>0</v>
      </c>
      <c r="N29" s="555"/>
      <c r="O29" s="554">
        <f t="shared" si="1"/>
        <v>0</v>
      </c>
      <c r="P29" s="554"/>
      <c r="Q29" s="200">
        <f t="shared" si="2"/>
        <v>0</v>
      </c>
      <c r="R29" s="62">
        <v>12</v>
      </c>
      <c r="S29" s="333" t="str">
        <f>calcAT!E121</f>
        <v>-</v>
      </c>
      <c r="T29" s="333"/>
      <c r="U29" s="387"/>
      <c r="V29" s="387"/>
      <c r="W29" s="387"/>
      <c r="X29" s="387"/>
      <c r="Y29" s="387"/>
      <c r="Z29" s="387"/>
      <c r="AA29" s="93"/>
      <c r="AB29" s="342"/>
      <c r="AC29" s="343"/>
      <c r="AD29" s="303"/>
      <c r="AE29" s="555">
        <f t="shared" si="3"/>
        <v>0</v>
      </c>
      <c r="AF29" s="555"/>
      <c r="AG29" s="554">
        <f t="shared" si="4"/>
        <v>0</v>
      </c>
      <c r="AH29" s="554"/>
      <c r="AI29" s="200">
        <f t="shared" si="5"/>
        <v>0</v>
      </c>
      <c r="AP29" s="322">
        <f t="shared" si="6"/>
        <v>0</v>
      </c>
      <c r="AQ29" s="323"/>
      <c r="AR29" s="322">
        <f t="shared" si="7"/>
        <v>0</v>
      </c>
      <c r="AS29" s="323"/>
    </row>
    <row r="30" spans="1:45" ht="11.25" customHeight="1">
      <c r="A30" s="1">
        <v>13</v>
      </c>
      <c r="B30" s="333" t="str">
        <f>calcAT!E58</f>
        <v>-</v>
      </c>
      <c r="C30" s="333"/>
      <c r="D30" s="387"/>
      <c r="E30" s="387"/>
      <c r="F30" s="387"/>
      <c r="G30" s="387"/>
      <c r="H30" s="387"/>
      <c r="I30" s="387"/>
      <c r="J30" s="93"/>
      <c r="K30" s="342"/>
      <c r="L30" s="343"/>
      <c r="M30" s="555">
        <f t="shared" si="0"/>
        <v>0</v>
      </c>
      <c r="N30" s="555"/>
      <c r="O30" s="554">
        <f t="shared" si="1"/>
        <v>0</v>
      </c>
      <c r="P30" s="554"/>
      <c r="Q30" s="200">
        <f t="shared" si="2"/>
        <v>0</v>
      </c>
      <c r="R30" s="62">
        <v>13</v>
      </c>
      <c r="S30" s="333" t="str">
        <f>calcAT!E122</f>
        <v>-</v>
      </c>
      <c r="T30" s="333"/>
      <c r="U30" s="387"/>
      <c r="V30" s="387"/>
      <c r="W30" s="387"/>
      <c r="X30" s="387"/>
      <c r="Y30" s="387"/>
      <c r="Z30" s="387"/>
      <c r="AA30" s="93"/>
      <c r="AB30" s="342"/>
      <c r="AC30" s="343"/>
      <c r="AD30" s="303"/>
      <c r="AE30" s="555">
        <f t="shared" si="3"/>
        <v>0</v>
      </c>
      <c r="AF30" s="555"/>
      <c r="AG30" s="554">
        <f t="shared" si="4"/>
        <v>0</v>
      </c>
      <c r="AH30" s="554"/>
      <c r="AI30" s="200">
        <f t="shared" si="5"/>
        <v>0</v>
      </c>
      <c r="AP30" s="322">
        <f t="shared" si="6"/>
        <v>0</v>
      </c>
      <c r="AQ30" s="323"/>
      <c r="AR30" s="322">
        <f t="shared" si="7"/>
        <v>0</v>
      </c>
      <c r="AS30" s="323"/>
    </row>
    <row r="31" spans="1:45" ht="11.25" customHeight="1">
      <c r="A31" s="1">
        <v>14</v>
      </c>
      <c r="B31" s="333" t="str">
        <f>calcAT!E59</f>
        <v>-</v>
      </c>
      <c r="C31" s="333"/>
      <c r="D31" s="387"/>
      <c r="E31" s="387"/>
      <c r="F31" s="387"/>
      <c r="G31" s="387"/>
      <c r="H31" s="387"/>
      <c r="I31" s="387"/>
      <c r="J31" s="93"/>
      <c r="K31" s="342"/>
      <c r="L31" s="343"/>
      <c r="M31" s="555">
        <f t="shared" si="0"/>
        <v>0</v>
      </c>
      <c r="N31" s="555"/>
      <c r="O31" s="554">
        <f t="shared" si="1"/>
        <v>0</v>
      </c>
      <c r="P31" s="554"/>
      <c r="Q31" s="200">
        <f t="shared" si="2"/>
        <v>0</v>
      </c>
      <c r="R31" s="62">
        <v>14</v>
      </c>
      <c r="S31" s="333" t="str">
        <f>calcAT!E123</f>
        <v>-</v>
      </c>
      <c r="T31" s="333"/>
      <c r="U31" s="387"/>
      <c r="V31" s="387"/>
      <c r="W31" s="387"/>
      <c r="X31" s="387"/>
      <c r="Y31" s="387"/>
      <c r="Z31" s="387"/>
      <c r="AA31" s="93"/>
      <c r="AB31" s="342"/>
      <c r="AC31" s="343"/>
      <c r="AD31" s="303"/>
      <c r="AE31" s="555">
        <f t="shared" si="3"/>
        <v>0</v>
      </c>
      <c r="AF31" s="555"/>
      <c r="AG31" s="554">
        <f t="shared" si="4"/>
        <v>0</v>
      </c>
      <c r="AH31" s="554"/>
      <c r="AI31" s="200">
        <f t="shared" si="5"/>
        <v>0</v>
      </c>
      <c r="AP31" s="322">
        <f t="shared" si="6"/>
        <v>0</v>
      </c>
      <c r="AQ31" s="323"/>
      <c r="AR31" s="322">
        <f t="shared" si="7"/>
        <v>0</v>
      </c>
      <c r="AS31" s="323"/>
    </row>
    <row r="32" spans="1:45" ht="11.25" customHeight="1">
      <c r="A32" s="1">
        <v>15</v>
      </c>
      <c r="B32" s="333" t="str">
        <f>calcAT!E60</f>
        <v>-</v>
      </c>
      <c r="C32" s="333"/>
      <c r="D32" s="387"/>
      <c r="E32" s="387"/>
      <c r="F32" s="387"/>
      <c r="G32" s="387"/>
      <c r="H32" s="387"/>
      <c r="I32" s="387"/>
      <c r="J32" s="93"/>
      <c r="K32" s="342"/>
      <c r="L32" s="343"/>
      <c r="M32" s="555">
        <f t="shared" si="0"/>
        <v>0</v>
      </c>
      <c r="N32" s="555"/>
      <c r="O32" s="554">
        <f t="shared" si="1"/>
        <v>0</v>
      </c>
      <c r="P32" s="554"/>
      <c r="Q32" s="200">
        <f t="shared" si="2"/>
        <v>0</v>
      </c>
      <c r="R32" s="62">
        <v>15</v>
      </c>
      <c r="S32" s="333" t="str">
        <f>calcAT!E124</f>
        <v>-</v>
      </c>
      <c r="T32" s="333"/>
      <c r="U32" s="387"/>
      <c r="V32" s="387"/>
      <c r="W32" s="387"/>
      <c r="X32" s="387"/>
      <c r="Y32" s="387"/>
      <c r="Z32" s="387"/>
      <c r="AA32" s="93"/>
      <c r="AB32" s="342"/>
      <c r="AC32" s="343"/>
      <c r="AD32" s="303"/>
      <c r="AE32" s="555">
        <f t="shared" si="3"/>
        <v>0</v>
      </c>
      <c r="AF32" s="555"/>
      <c r="AG32" s="554">
        <f t="shared" si="4"/>
        <v>0</v>
      </c>
      <c r="AH32" s="554"/>
      <c r="AI32" s="200">
        <f t="shared" si="5"/>
        <v>0</v>
      </c>
      <c r="AP32" s="322">
        <f t="shared" si="6"/>
        <v>0</v>
      </c>
      <c r="AQ32" s="323"/>
      <c r="AR32" s="322">
        <f t="shared" si="7"/>
        <v>0</v>
      </c>
      <c r="AS32" s="323"/>
    </row>
    <row r="33" spans="1:45" ht="11.25" customHeight="1">
      <c r="A33" s="1">
        <v>16</v>
      </c>
      <c r="B33" s="333" t="str">
        <f>calcAT!E61</f>
        <v>-</v>
      </c>
      <c r="C33" s="333"/>
      <c r="D33" s="387"/>
      <c r="E33" s="387"/>
      <c r="F33" s="387"/>
      <c r="G33" s="387"/>
      <c r="H33" s="387"/>
      <c r="I33" s="387"/>
      <c r="J33" s="93"/>
      <c r="K33" s="342"/>
      <c r="L33" s="343"/>
      <c r="M33" s="555">
        <f t="shared" si="0"/>
        <v>0</v>
      </c>
      <c r="N33" s="555"/>
      <c r="O33" s="554">
        <f t="shared" si="1"/>
        <v>0</v>
      </c>
      <c r="P33" s="554"/>
      <c r="Q33" s="200">
        <f t="shared" si="2"/>
        <v>0</v>
      </c>
      <c r="R33" s="62">
        <v>16</v>
      </c>
      <c r="S33" s="333" t="str">
        <f>calcAT!E125</f>
        <v>-</v>
      </c>
      <c r="T33" s="333"/>
      <c r="U33" s="387"/>
      <c r="V33" s="387"/>
      <c r="W33" s="387"/>
      <c r="X33" s="387"/>
      <c r="Y33" s="387"/>
      <c r="Z33" s="387"/>
      <c r="AA33" s="93"/>
      <c r="AB33" s="342"/>
      <c r="AC33" s="343"/>
      <c r="AD33" s="303"/>
      <c r="AE33" s="555">
        <f t="shared" si="3"/>
        <v>0</v>
      </c>
      <c r="AF33" s="555"/>
      <c r="AG33" s="554">
        <f t="shared" si="4"/>
        <v>0</v>
      </c>
      <c r="AH33" s="554"/>
      <c r="AI33" s="200">
        <f t="shared" si="5"/>
        <v>0</v>
      </c>
      <c r="AP33" s="322">
        <f t="shared" si="6"/>
        <v>0</v>
      </c>
      <c r="AQ33" s="323"/>
      <c r="AR33" s="322">
        <f t="shared" si="7"/>
        <v>0</v>
      </c>
      <c r="AS33" s="323"/>
    </row>
    <row r="34" spans="1:45" ht="11.25" customHeight="1">
      <c r="A34" s="1">
        <v>17</v>
      </c>
      <c r="B34" s="333" t="str">
        <f>calcAT!E62</f>
        <v>-</v>
      </c>
      <c r="C34" s="333"/>
      <c r="D34" s="387"/>
      <c r="E34" s="387"/>
      <c r="F34" s="387"/>
      <c r="G34" s="387"/>
      <c r="H34" s="387"/>
      <c r="I34" s="387"/>
      <c r="J34" s="93"/>
      <c r="K34" s="342"/>
      <c r="L34" s="343"/>
      <c r="M34" s="555">
        <f t="shared" si="0"/>
        <v>0</v>
      </c>
      <c r="N34" s="555"/>
      <c r="O34" s="554">
        <f t="shared" si="1"/>
        <v>0</v>
      </c>
      <c r="P34" s="554"/>
      <c r="Q34" s="200">
        <f t="shared" si="2"/>
        <v>0</v>
      </c>
      <c r="R34" s="62">
        <v>17</v>
      </c>
      <c r="S34" s="333" t="str">
        <f>calcAT!E126</f>
        <v>-</v>
      </c>
      <c r="T34" s="333"/>
      <c r="U34" s="387"/>
      <c r="V34" s="387"/>
      <c r="W34" s="387"/>
      <c r="X34" s="387"/>
      <c r="Y34" s="387"/>
      <c r="Z34" s="387"/>
      <c r="AA34" s="93"/>
      <c r="AB34" s="342"/>
      <c r="AC34" s="343"/>
      <c r="AD34" s="303"/>
      <c r="AE34" s="555">
        <f t="shared" si="3"/>
        <v>0</v>
      </c>
      <c r="AF34" s="555"/>
      <c r="AG34" s="554">
        <f t="shared" si="4"/>
        <v>0</v>
      </c>
      <c r="AH34" s="554"/>
      <c r="AI34" s="200">
        <f t="shared" si="5"/>
        <v>0</v>
      </c>
      <c r="AP34" s="322">
        <f t="shared" si="6"/>
        <v>0</v>
      </c>
      <c r="AQ34" s="323"/>
      <c r="AR34" s="322">
        <f t="shared" si="7"/>
        <v>0</v>
      </c>
      <c r="AS34" s="323"/>
    </row>
    <row r="35" spans="1:45" ht="11.25" customHeight="1">
      <c r="A35" s="1">
        <v>18</v>
      </c>
      <c r="B35" s="333" t="str">
        <f>calcAT!E63</f>
        <v>-</v>
      </c>
      <c r="C35" s="333"/>
      <c r="D35" s="387"/>
      <c r="E35" s="387"/>
      <c r="F35" s="387"/>
      <c r="G35" s="387"/>
      <c r="H35" s="387"/>
      <c r="I35" s="387"/>
      <c r="J35" s="93"/>
      <c r="K35" s="342"/>
      <c r="L35" s="343"/>
      <c r="M35" s="555">
        <f t="shared" si="0"/>
        <v>0</v>
      </c>
      <c r="N35" s="555"/>
      <c r="O35" s="554">
        <f t="shared" si="1"/>
        <v>0</v>
      </c>
      <c r="P35" s="554"/>
      <c r="Q35" s="200">
        <f t="shared" si="2"/>
        <v>0</v>
      </c>
      <c r="R35" s="62">
        <v>18</v>
      </c>
      <c r="S35" s="333" t="str">
        <f>calcAT!E127</f>
        <v>-</v>
      </c>
      <c r="T35" s="333"/>
      <c r="U35" s="387"/>
      <c r="V35" s="387"/>
      <c r="W35" s="387"/>
      <c r="X35" s="387"/>
      <c r="Y35" s="387"/>
      <c r="Z35" s="387"/>
      <c r="AA35" s="93"/>
      <c r="AB35" s="342"/>
      <c r="AC35" s="343"/>
      <c r="AD35" s="303"/>
      <c r="AE35" s="555">
        <f t="shared" si="3"/>
        <v>0</v>
      </c>
      <c r="AF35" s="555"/>
      <c r="AG35" s="554">
        <f t="shared" si="4"/>
        <v>0</v>
      </c>
      <c r="AH35" s="554"/>
      <c r="AI35" s="200">
        <f t="shared" si="5"/>
        <v>0</v>
      </c>
      <c r="AP35" s="322">
        <f t="shared" si="6"/>
        <v>0</v>
      </c>
      <c r="AQ35" s="323"/>
      <c r="AR35" s="322">
        <f t="shared" si="7"/>
        <v>0</v>
      </c>
      <c r="AS35" s="323"/>
    </row>
    <row r="36" spans="1:45" ht="11.25" customHeight="1">
      <c r="A36" s="1">
        <v>19</v>
      </c>
      <c r="B36" s="333" t="str">
        <f>calcAT!E64</f>
        <v>-</v>
      </c>
      <c r="C36" s="333"/>
      <c r="D36" s="387"/>
      <c r="E36" s="387"/>
      <c r="F36" s="387"/>
      <c r="G36" s="387"/>
      <c r="H36" s="387"/>
      <c r="I36" s="387"/>
      <c r="J36" s="93"/>
      <c r="K36" s="342"/>
      <c r="L36" s="343"/>
      <c r="M36" s="555">
        <f t="shared" si="0"/>
        <v>0</v>
      </c>
      <c r="N36" s="555"/>
      <c r="O36" s="554">
        <f t="shared" si="1"/>
        <v>0</v>
      </c>
      <c r="P36" s="554"/>
      <c r="Q36" s="200">
        <f t="shared" si="2"/>
        <v>0</v>
      </c>
      <c r="R36" s="62">
        <v>19</v>
      </c>
      <c r="S36" s="333" t="str">
        <f>calcAT!E128</f>
        <v>-</v>
      </c>
      <c r="T36" s="333"/>
      <c r="U36" s="387"/>
      <c r="V36" s="387"/>
      <c r="W36" s="387"/>
      <c r="X36" s="387"/>
      <c r="Y36" s="387"/>
      <c r="Z36" s="387"/>
      <c r="AA36" s="93"/>
      <c r="AB36" s="342"/>
      <c r="AC36" s="343"/>
      <c r="AD36" s="303"/>
      <c r="AE36" s="555">
        <f t="shared" si="3"/>
        <v>0</v>
      </c>
      <c r="AF36" s="555"/>
      <c r="AG36" s="554">
        <f t="shared" si="4"/>
        <v>0</v>
      </c>
      <c r="AH36" s="554"/>
      <c r="AI36" s="200">
        <f t="shared" si="5"/>
        <v>0</v>
      </c>
      <c r="AP36" s="322">
        <f t="shared" si="6"/>
        <v>0</v>
      </c>
      <c r="AQ36" s="323"/>
      <c r="AR36" s="322">
        <f t="shared" si="7"/>
        <v>0</v>
      </c>
      <c r="AS36" s="323"/>
    </row>
    <row r="37" spans="1:45" ht="11.25" customHeight="1">
      <c r="A37" s="1">
        <v>20</v>
      </c>
      <c r="B37" s="333" t="str">
        <f>calcAT!E65</f>
        <v>-</v>
      </c>
      <c r="C37" s="333"/>
      <c r="D37" s="387"/>
      <c r="E37" s="387"/>
      <c r="F37" s="387"/>
      <c r="G37" s="387"/>
      <c r="H37" s="387"/>
      <c r="I37" s="387"/>
      <c r="J37" s="93"/>
      <c r="K37" s="342"/>
      <c r="L37" s="343"/>
      <c r="M37" s="555">
        <f t="shared" si="0"/>
        <v>0</v>
      </c>
      <c r="N37" s="555"/>
      <c r="O37" s="554">
        <f t="shared" si="1"/>
        <v>0</v>
      </c>
      <c r="P37" s="554"/>
      <c r="Q37" s="200">
        <f t="shared" si="2"/>
        <v>0</v>
      </c>
      <c r="R37" s="62">
        <v>20</v>
      </c>
      <c r="S37" s="333" t="str">
        <f>calcAT!E129</f>
        <v>-</v>
      </c>
      <c r="T37" s="333"/>
      <c r="U37" s="387"/>
      <c r="V37" s="387"/>
      <c r="W37" s="387"/>
      <c r="X37" s="387"/>
      <c r="Y37" s="387"/>
      <c r="Z37" s="387"/>
      <c r="AA37" s="93"/>
      <c r="AB37" s="342"/>
      <c r="AC37" s="343"/>
      <c r="AD37" s="303"/>
      <c r="AE37" s="555">
        <f t="shared" si="3"/>
        <v>0</v>
      </c>
      <c r="AF37" s="555"/>
      <c r="AG37" s="554">
        <f t="shared" si="4"/>
        <v>0</v>
      </c>
      <c r="AH37" s="554"/>
      <c r="AI37" s="200">
        <f t="shared" si="5"/>
        <v>0</v>
      </c>
      <c r="AP37" s="322">
        <f t="shared" si="6"/>
        <v>0</v>
      </c>
      <c r="AQ37" s="323"/>
      <c r="AR37" s="322">
        <f t="shared" si="7"/>
        <v>0</v>
      </c>
      <c r="AS37" s="323"/>
    </row>
    <row r="38" spans="1:45" ht="11.25" customHeight="1">
      <c r="A38" s="1">
        <v>21</v>
      </c>
      <c r="B38" s="333" t="str">
        <f>calcAT!E66</f>
        <v>-</v>
      </c>
      <c r="C38" s="333"/>
      <c r="D38" s="387"/>
      <c r="E38" s="387"/>
      <c r="F38" s="387"/>
      <c r="G38" s="387"/>
      <c r="H38" s="387"/>
      <c r="I38" s="387"/>
      <c r="J38" s="93"/>
      <c r="K38" s="342"/>
      <c r="L38" s="343"/>
      <c r="M38" s="555">
        <f t="shared" si="0"/>
        <v>0</v>
      </c>
      <c r="N38" s="555"/>
      <c r="O38" s="554">
        <f t="shared" si="1"/>
        <v>0</v>
      </c>
      <c r="P38" s="554"/>
      <c r="Q38" s="200">
        <f t="shared" si="2"/>
        <v>0</v>
      </c>
      <c r="R38" s="62">
        <v>21</v>
      </c>
      <c r="S38" s="333" t="str">
        <f>calcAT!E130</f>
        <v>-</v>
      </c>
      <c r="T38" s="333"/>
      <c r="U38" s="387"/>
      <c r="V38" s="387"/>
      <c r="W38" s="387"/>
      <c r="X38" s="387"/>
      <c r="Y38" s="387"/>
      <c r="Z38" s="387"/>
      <c r="AA38" s="93"/>
      <c r="AB38" s="342"/>
      <c r="AC38" s="343"/>
      <c r="AD38" s="303"/>
      <c r="AE38" s="555">
        <f t="shared" si="3"/>
        <v>0</v>
      </c>
      <c r="AF38" s="555"/>
      <c r="AG38" s="554">
        <f t="shared" si="4"/>
        <v>0</v>
      </c>
      <c r="AH38" s="554"/>
      <c r="AI38" s="200">
        <f t="shared" si="5"/>
        <v>0</v>
      </c>
      <c r="AP38" s="322">
        <f t="shared" si="6"/>
        <v>0</v>
      </c>
      <c r="AQ38" s="323"/>
      <c r="AR38" s="322">
        <f t="shared" si="7"/>
        <v>0</v>
      </c>
      <c r="AS38" s="323"/>
    </row>
    <row r="39" spans="1:45" ht="11.25" customHeight="1">
      <c r="A39" s="1">
        <v>22</v>
      </c>
      <c r="B39" s="333" t="str">
        <f>calcAT!E67</f>
        <v>-</v>
      </c>
      <c r="C39" s="333"/>
      <c r="D39" s="387"/>
      <c r="E39" s="387"/>
      <c r="F39" s="387"/>
      <c r="G39" s="387"/>
      <c r="H39" s="387"/>
      <c r="I39" s="387"/>
      <c r="J39" s="93"/>
      <c r="K39" s="342"/>
      <c r="L39" s="343"/>
      <c r="M39" s="555">
        <f t="shared" si="0"/>
        <v>0</v>
      </c>
      <c r="N39" s="555"/>
      <c r="O39" s="554">
        <f t="shared" si="1"/>
        <v>0</v>
      </c>
      <c r="P39" s="554"/>
      <c r="Q39" s="200">
        <f t="shared" si="2"/>
        <v>0</v>
      </c>
      <c r="R39" s="62">
        <v>22</v>
      </c>
      <c r="S39" s="333" t="str">
        <f>calcAT!E131</f>
        <v>-</v>
      </c>
      <c r="T39" s="333"/>
      <c r="U39" s="387"/>
      <c r="V39" s="387"/>
      <c r="W39" s="387"/>
      <c r="X39" s="387"/>
      <c r="Y39" s="387"/>
      <c r="Z39" s="387"/>
      <c r="AA39" s="93"/>
      <c r="AB39" s="342"/>
      <c r="AC39" s="343"/>
      <c r="AD39" s="303"/>
      <c r="AE39" s="555">
        <f t="shared" si="3"/>
        <v>0</v>
      </c>
      <c r="AF39" s="555"/>
      <c r="AG39" s="554">
        <f t="shared" si="4"/>
        <v>0</v>
      </c>
      <c r="AH39" s="554"/>
      <c r="AI39" s="200">
        <f t="shared" si="5"/>
        <v>0</v>
      </c>
      <c r="AP39" s="322">
        <f t="shared" si="6"/>
        <v>0</v>
      </c>
      <c r="AQ39" s="323"/>
      <c r="AR39" s="322">
        <f t="shared" si="7"/>
        <v>0</v>
      </c>
      <c r="AS39" s="323"/>
    </row>
    <row r="40" spans="1:45" ht="11.25" customHeight="1">
      <c r="A40" s="1">
        <v>23</v>
      </c>
      <c r="B40" s="333" t="str">
        <f>calcAT!E68</f>
        <v>-</v>
      </c>
      <c r="C40" s="333"/>
      <c r="D40" s="387"/>
      <c r="E40" s="387"/>
      <c r="F40" s="387"/>
      <c r="G40" s="387"/>
      <c r="H40" s="387"/>
      <c r="I40" s="387"/>
      <c r="J40" s="93"/>
      <c r="K40" s="342"/>
      <c r="L40" s="343"/>
      <c r="M40" s="555">
        <f t="shared" si="0"/>
        <v>0</v>
      </c>
      <c r="N40" s="555"/>
      <c r="O40" s="554">
        <f t="shared" si="1"/>
        <v>0</v>
      </c>
      <c r="P40" s="554"/>
      <c r="Q40" s="200">
        <f t="shared" si="2"/>
        <v>0</v>
      </c>
      <c r="R40" s="62">
        <v>23</v>
      </c>
      <c r="S40" s="333" t="str">
        <f>calcAT!E132</f>
        <v>-</v>
      </c>
      <c r="T40" s="333"/>
      <c r="U40" s="387"/>
      <c r="V40" s="387"/>
      <c r="W40" s="387"/>
      <c r="X40" s="387"/>
      <c r="Y40" s="387"/>
      <c r="Z40" s="387"/>
      <c r="AA40" s="93"/>
      <c r="AB40" s="342"/>
      <c r="AC40" s="343"/>
      <c r="AD40" s="303"/>
      <c r="AE40" s="555">
        <f t="shared" si="3"/>
        <v>0</v>
      </c>
      <c r="AF40" s="555"/>
      <c r="AG40" s="554">
        <f t="shared" si="4"/>
        <v>0</v>
      </c>
      <c r="AH40" s="554"/>
      <c r="AI40" s="200">
        <f t="shared" si="5"/>
        <v>0</v>
      </c>
      <c r="AP40" s="322">
        <f t="shared" si="6"/>
        <v>0</v>
      </c>
      <c r="AQ40" s="323"/>
      <c r="AR40" s="322">
        <f t="shared" si="7"/>
        <v>0</v>
      </c>
      <c r="AS40" s="323"/>
    </row>
    <row r="41" spans="1:45" ht="11.25" customHeight="1">
      <c r="A41" s="1">
        <v>24</v>
      </c>
      <c r="B41" s="333" t="str">
        <f>calcAT!E69</f>
        <v>-</v>
      </c>
      <c r="C41" s="333"/>
      <c r="D41" s="387"/>
      <c r="E41" s="387"/>
      <c r="F41" s="387"/>
      <c r="G41" s="387"/>
      <c r="H41" s="387"/>
      <c r="I41" s="387"/>
      <c r="J41" s="93"/>
      <c r="K41" s="342"/>
      <c r="L41" s="343"/>
      <c r="M41" s="555">
        <f t="shared" si="0"/>
        <v>0</v>
      </c>
      <c r="N41" s="555"/>
      <c r="O41" s="554">
        <f t="shared" si="1"/>
        <v>0</v>
      </c>
      <c r="P41" s="554"/>
      <c r="Q41" s="200">
        <f t="shared" si="2"/>
        <v>0</v>
      </c>
      <c r="R41" s="62">
        <v>24</v>
      </c>
      <c r="S41" s="333" t="str">
        <f>calcAT!E133</f>
        <v>-</v>
      </c>
      <c r="T41" s="333"/>
      <c r="U41" s="387"/>
      <c r="V41" s="387"/>
      <c r="W41" s="387"/>
      <c r="X41" s="387"/>
      <c r="Y41" s="387"/>
      <c r="Z41" s="387"/>
      <c r="AA41" s="93"/>
      <c r="AB41" s="342"/>
      <c r="AC41" s="343"/>
      <c r="AD41" s="303"/>
      <c r="AE41" s="555">
        <f t="shared" si="3"/>
        <v>0</v>
      </c>
      <c r="AF41" s="555"/>
      <c r="AG41" s="554">
        <f t="shared" si="4"/>
        <v>0</v>
      </c>
      <c r="AH41" s="554"/>
      <c r="AI41" s="200">
        <f t="shared" si="5"/>
        <v>0</v>
      </c>
      <c r="AP41" s="322">
        <f t="shared" si="6"/>
        <v>0</v>
      </c>
      <c r="AQ41" s="323"/>
      <c r="AR41" s="322">
        <f t="shared" si="7"/>
        <v>0</v>
      </c>
      <c r="AS41" s="323"/>
    </row>
    <row r="42" spans="1:45" ht="11.25" customHeight="1">
      <c r="A42" s="1">
        <v>25</v>
      </c>
      <c r="B42" s="333" t="str">
        <f>calcAT!E70</f>
        <v>-</v>
      </c>
      <c r="C42" s="333"/>
      <c r="D42" s="387"/>
      <c r="E42" s="387"/>
      <c r="F42" s="387"/>
      <c r="G42" s="387"/>
      <c r="H42" s="387"/>
      <c r="I42" s="387"/>
      <c r="J42" s="93"/>
      <c r="K42" s="342"/>
      <c r="L42" s="343"/>
      <c r="M42" s="555">
        <f t="shared" si="0"/>
        <v>0</v>
      </c>
      <c r="N42" s="555"/>
      <c r="O42" s="554">
        <f aca="true" t="shared" si="8" ref="O42:O47">INT(M42/30)</f>
        <v>0</v>
      </c>
      <c r="P42" s="554"/>
      <c r="Q42" s="200">
        <f t="shared" si="2"/>
        <v>0</v>
      </c>
      <c r="R42" s="62">
        <v>25</v>
      </c>
      <c r="S42" s="333" t="str">
        <f>calcAT!E134</f>
        <v>-</v>
      </c>
      <c r="T42" s="333"/>
      <c r="U42" s="387"/>
      <c r="V42" s="387"/>
      <c r="W42" s="387"/>
      <c r="X42" s="387"/>
      <c r="Y42" s="387"/>
      <c r="Z42" s="387"/>
      <c r="AA42" s="93"/>
      <c r="AB42" s="342"/>
      <c r="AC42" s="343"/>
      <c r="AD42" s="303"/>
      <c r="AE42" s="555">
        <f t="shared" si="3"/>
        <v>0</v>
      </c>
      <c r="AF42" s="555"/>
      <c r="AG42" s="554">
        <f t="shared" si="4"/>
        <v>0</v>
      </c>
      <c r="AH42" s="554"/>
      <c r="AI42" s="200">
        <f t="shared" si="5"/>
        <v>0</v>
      </c>
      <c r="AP42" s="322">
        <f t="shared" si="6"/>
        <v>0</v>
      </c>
      <c r="AQ42" s="323"/>
      <c r="AR42" s="322">
        <f t="shared" si="7"/>
        <v>0</v>
      </c>
      <c r="AS42" s="323"/>
    </row>
    <row r="43" spans="1:45" ht="12.75">
      <c r="A43" s="1">
        <v>26</v>
      </c>
      <c r="B43" s="333" t="str">
        <f>calcAT!E71</f>
        <v>-</v>
      </c>
      <c r="C43" s="333"/>
      <c r="D43" s="387"/>
      <c r="E43" s="387"/>
      <c r="F43" s="387"/>
      <c r="G43" s="387"/>
      <c r="H43" s="387"/>
      <c r="I43" s="387"/>
      <c r="J43" s="93"/>
      <c r="K43" s="342"/>
      <c r="L43" s="343"/>
      <c r="M43" s="555">
        <f>IF(D43=0,0,DAYS360(D43,G43+1))</f>
        <v>0</v>
      </c>
      <c r="N43" s="555"/>
      <c r="O43" s="554">
        <f t="shared" si="8"/>
        <v>0</v>
      </c>
      <c r="P43" s="554"/>
      <c r="Q43" s="200">
        <f t="shared" si="2"/>
        <v>0</v>
      </c>
      <c r="R43" s="6"/>
      <c r="S43" s="386" t="s">
        <v>116</v>
      </c>
      <c r="T43" s="386"/>
      <c r="U43" s="386"/>
      <c r="V43" s="386"/>
      <c r="W43" s="386"/>
      <c r="X43" s="386"/>
      <c r="Y43" s="386"/>
      <c r="Z43" s="386"/>
      <c r="AA43" s="386"/>
      <c r="AB43" s="386"/>
      <c r="AC43" s="386"/>
      <c r="AD43" s="386"/>
      <c r="AE43" s="386"/>
      <c r="AF43" s="386"/>
      <c r="AG43" s="364">
        <f>SUM(AG18:AG42)</f>
        <v>0</v>
      </c>
      <c r="AH43" s="364"/>
      <c r="AI43" s="147">
        <f>SUM(AI18:AI42)</f>
        <v>0</v>
      </c>
      <c r="AP43" s="535">
        <f>SUM(AP18:AP42)</f>
        <v>0</v>
      </c>
      <c r="AQ43" s="536"/>
      <c r="AR43" s="535">
        <f>SUM(AR18:AR42)</f>
        <v>0</v>
      </c>
      <c r="AS43" s="536"/>
    </row>
    <row r="44" spans="1:35" ht="13.5" thickBot="1">
      <c r="A44" s="1">
        <v>27</v>
      </c>
      <c r="B44" s="333" t="str">
        <f>calcAT!E72</f>
        <v>-</v>
      </c>
      <c r="C44" s="333"/>
      <c r="D44" s="387"/>
      <c r="E44" s="387"/>
      <c r="F44" s="387"/>
      <c r="G44" s="387"/>
      <c r="H44" s="387"/>
      <c r="I44" s="387"/>
      <c r="J44" s="93"/>
      <c r="K44" s="342"/>
      <c r="L44" s="343"/>
      <c r="M44" s="555">
        <f>IF(D44=0,0,DAYS360(D44,G44+1))</f>
        <v>0</v>
      </c>
      <c r="N44" s="555"/>
      <c r="O44" s="554">
        <f t="shared" si="8"/>
        <v>0</v>
      </c>
      <c r="P44" s="554"/>
      <c r="Q44" s="200">
        <f t="shared" si="2"/>
        <v>0</v>
      </c>
      <c r="R44" s="6"/>
      <c r="S44" s="439"/>
      <c r="T44" s="440"/>
      <c r="U44" s="440"/>
      <c r="V44" s="440"/>
      <c r="W44" s="440"/>
      <c r="X44" s="440"/>
      <c r="Y44" s="440"/>
      <c r="Z44" s="440"/>
      <c r="AA44" s="440"/>
      <c r="AB44" s="440"/>
      <c r="AC44" s="440"/>
      <c r="AD44" s="440"/>
      <c r="AE44" s="440"/>
      <c r="AF44" s="440"/>
      <c r="AG44" s="440"/>
      <c r="AH44" s="441"/>
      <c r="AI44" s="147"/>
    </row>
    <row r="45" spans="1:35" ht="13.5" thickBot="1">
      <c r="A45" s="1">
        <v>28</v>
      </c>
      <c r="B45" s="333" t="str">
        <f>calcAT!E73</f>
        <v>-</v>
      </c>
      <c r="C45" s="333"/>
      <c r="D45" s="387"/>
      <c r="E45" s="387"/>
      <c r="F45" s="387"/>
      <c r="G45" s="387"/>
      <c r="H45" s="387"/>
      <c r="I45" s="387"/>
      <c r="J45" s="93"/>
      <c r="K45" s="342"/>
      <c r="L45" s="343"/>
      <c r="M45" s="555">
        <f>IF(D45=0,0,DAYS360(D45,G45+1))</f>
        <v>0</v>
      </c>
      <c r="N45" s="555"/>
      <c r="O45" s="554">
        <f t="shared" si="8"/>
        <v>0</v>
      </c>
      <c r="P45" s="554"/>
      <c r="Q45" s="200">
        <f t="shared" si="2"/>
        <v>0</v>
      </c>
      <c r="R45" s="6"/>
      <c r="S45" s="374" t="s">
        <v>104</v>
      </c>
      <c r="T45" s="375"/>
      <c r="U45" s="375"/>
      <c r="V45" s="375"/>
      <c r="W45" s="375"/>
      <c r="X45" s="376"/>
      <c r="Y45" s="380">
        <f>calcAT!I153</f>
        <v>0</v>
      </c>
      <c r="Z45" s="381"/>
      <c r="AA45" s="382" t="s">
        <v>128</v>
      </c>
      <c r="AB45" s="382"/>
      <c r="AC45" s="383">
        <f>calcAT!K153</f>
        <v>0</v>
      </c>
      <c r="AD45" s="383"/>
      <c r="AE45" s="391" t="s">
        <v>106</v>
      </c>
      <c r="AF45" s="391"/>
      <c r="AG45" s="392"/>
      <c r="AH45" s="393">
        <f>calcAT!P153</f>
        <v>0</v>
      </c>
      <c r="AI45" s="394"/>
    </row>
    <row r="46" spans="1:39" ht="12.75">
      <c r="A46" s="1">
        <v>29</v>
      </c>
      <c r="B46" s="333" t="str">
        <f>calcAT!E74</f>
        <v>-</v>
      </c>
      <c r="C46" s="333"/>
      <c r="D46" s="387"/>
      <c r="E46" s="387"/>
      <c r="F46" s="387"/>
      <c r="G46" s="387"/>
      <c r="H46" s="387"/>
      <c r="I46" s="387"/>
      <c r="J46" s="93"/>
      <c r="K46" s="342"/>
      <c r="L46" s="343"/>
      <c r="M46" s="555">
        <f>IF(D46=0,0,DAYS360(D46,G46+1))</f>
        <v>0</v>
      </c>
      <c r="N46" s="555"/>
      <c r="O46" s="554">
        <f t="shared" si="8"/>
        <v>0</v>
      </c>
      <c r="P46" s="554"/>
      <c r="Q46" s="200">
        <f t="shared" si="2"/>
        <v>0</v>
      </c>
      <c r="R46" s="79"/>
      <c r="S46" s="396" t="s">
        <v>135</v>
      </c>
      <c r="T46" s="396"/>
      <c r="U46" s="396"/>
      <c r="V46" s="396"/>
      <c r="W46" s="396"/>
      <c r="X46" s="396"/>
      <c r="Y46" s="372" t="str">
        <f>IF(SUM($AE$18:$AE$42)=0,calcAT!$D$2,AND($S$18:$S$42))</f>
        <v>-</v>
      </c>
      <c r="Z46" s="373"/>
      <c r="AA46" s="144"/>
      <c r="AB46" s="144"/>
      <c r="AC46" s="372" t="str">
        <f>IF(SUM($AE$18:$AE$42)=0,calcAT!$D$2,AND($S$18:$S$42))</f>
        <v>-</v>
      </c>
      <c r="AD46" s="373"/>
      <c r="AE46" s="144"/>
      <c r="AF46" s="144"/>
      <c r="AG46" s="145"/>
      <c r="AH46" s="372" t="str">
        <f>IF(SUM($AE$18:$AE$42)=0,calcAT!$D$2,AND($S$18:$S$42))</f>
        <v>-</v>
      </c>
      <c r="AI46" s="373"/>
      <c r="AJ46" s="3"/>
      <c r="AK46" s="3"/>
      <c r="AL46" s="3"/>
      <c r="AM46" s="3"/>
    </row>
    <row r="47" spans="1:39" ht="13.5" thickBot="1">
      <c r="A47" s="1">
        <v>30</v>
      </c>
      <c r="B47" s="333" t="str">
        <f>calcAT!E75</f>
        <v>-</v>
      </c>
      <c r="C47" s="333"/>
      <c r="D47" s="387"/>
      <c r="E47" s="387"/>
      <c r="F47" s="387"/>
      <c r="G47" s="387"/>
      <c r="H47" s="387"/>
      <c r="I47" s="387"/>
      <c r="J47" s="93"/>
      <c r="K47" s="342"/>
      <c r="L47" s="343"/>
      <c r="M47" s="555">
        <f>IF(D47=0,0,DAYS360(D47,G47+1))</f>
        <v>0</v>
      </c>
      <c r="N47" s="555"/>
      <c r="O47" s="554">
        <f t="shared" si="8"/>
        <v>0</v>
      </c>
      <c r="P47" s="554"/>
      <c r="Q47" s="200">
        <f t="shared" si="2"/>
        <v>0</v>
      </c>
      <c r="R47" s="6"/>
      <c r="S47" s="14"/>
      <c r="T47" s="14"/>
      <c r="U47" s="14"/>
      <c r="V47" s="14"/>
      <c r="W47" s="14"/>
      <c r="X47" s="27"/>
      <c r="Y47" s="27"/>
      <c r="Z47" s="14"/>
      <c r="AA47" s="14"/>
      <c r="AB47" s="67"/>
      <c r="AC47" s="67"/>
      <c r="AD47" s="12"/>
      <c r="AE47" s="12"/>
      <c r="AF47" s="9"/>
      <c r="AG47" s="9"/>
      <c r="AH47" s="12"/>
      <c r="AJ47" s="3"/>
      <c r="AK47" s="3"/>
      <c r="AL47" s="3"/>
      <c r="AM47" s="3"/>
    </row>
    <row r="48" spans="2:39" ht="13.5" thickBot="1">
      <c r="B48" s="386" t="s">
        <v>115</v>
      </c>
      <c r="C48" s="386"/>
      <c r="D48" s="386"/>
      <c r="E48" s="386"/>
      <c r="F48" s="386"/>
      <c r="G48" s="386"/>
      <c r="H48" s="386"/>
      <c r="I48" s="386"/>
      <c r="J48" s="386"/>
      <c r="K48" s="434"/>
      <c r="L48" s="434"/>
      <c r="M48" s="434"/>
      <c r="N48" s="434"/>
      <c r="O48" s="397">
        <f>SUM(O18:O47)</f>
        <v>0</v>
      </c>
      <c r="P48" s="364"/>
      <c r="Q48" s="216">
        <f>SUM(Q18:Q47)</f>
        <v>0</v>
      </c>
      <c r="R48" s="6"/>
      <c r="S48" s="368" t="s">
        <v>151</v>
      </c>
      <c r="T48" s="369"/>
      <c r="U48" s="369"/>
      <c r="V48" s="369"/>
      <c r="W48" s="369"/>
      <c r="X48" s="369"/>
      <c r="Y48" s="369"/>
      <c r="Z48" s="369"/>
      <c r="AA48" s="369"/>
      <c r="AB48" s="369"/>
      <c r="AC48" s="369"/>
      <c r="AD48" s="369"/>
      <c r="AE48" s="369"/>
      <c r="AF48" s="369"/>
      <c r="AG48" s="369"/>
      <c r="AH48" s="370"/>
      <c r="AI48" s="371"/>
      <c r="AJ48" s="3"/>
      <c r="AK48" s="3"/>
      <c r="AL48" s="3"/>
      <c r="AM48" s="3"/>
    </row>
    <row r="49" spans="2:39" ht="13.5" thickBot="1">
      <c r="B49" s="439"/>
      <c r="C49" s="440"/>
      <c r="D49" s="440"/>
      <c r="E49" s="440"/>
      <c r="F49" s="440"/>
      <c r="G49" s="440"/>
      <c r="H49" s="440"/>
      <c r="I49" s="440"/>
      <c r="J49" s="440"/>
      <c r="K49" s="440"/>
      <c r="L49" s="440"/>
      <c r="M49" s="440"/>
      <c r="N49" s="440"/>
      <c r="O49" s="440"/>
      <c r="P49" s="441"/>
      <c r="Q49" s="147"/>
      <c r="R49" s="6"/>
      <c r="S49" s="331" t="s">
        <v>148</v>
      </c>
      <c r="T49" s="332"/>
      <c r="U49" s="332"/>
      <c r="V49" s="332"/>
      <c r="W49" s="332"/>
      <c r="X49" s="445"/>
      <c r="Y49" s="445"/>
      <c r="Z49" s="242" t="s">
        <v>10</v>
      </c>
      <c r="AA49" s="115"/>
      <c r="AB49" s="485" t="s">
        <v>149</v>
      </c>
      <c r="AC49" s="486"/>
      <c r="AD49" s="486"/>
      <c r="AE49" s="486"/>
      <c r="AF49" s="486"/>
      <c r="AG49" s="486"/>
      <c r="AH49" s="482">
        <f>IF(AA49=0,0,X49*36/AA49)</f>
        <v>0</v>
      </c>
      <c r="AI49" s="483"/>
      <c r="AJ49" s="3"/>
      <c r="AK49" s="3"/>
      <c r="AL49" s="3"/>
      <c r="AM49" s="3"/>
    </row>
    <row r="50" spans="2:39" ht="13.5" thickBot="1">
      <c r="B50" s="377" t="s">
        <v>104</v>
      </c>
      <c r="C50" s="378"/>
      <c r="D50" s="378"/>
      <c r="E50" s="378"/>
      <c r="F50" s="379"/>
      <c r="G50" s="380">
        <f>calcAT!I94</f>
        <v>0</v>
      </c>
      <c r="H50" s="381"/>
      <c r="I50" s="382" t="s">
        <v>128</v>
      </c>
      <c r="J50" s="382"/>
      <c r="K50" s="383">
        <f>calcAT!K94</f>
        <v>0</v>
      </c>
      <c r="L50" s="383"/>
      <c r="M50" s="391" t="s">
        <v>106</v>
      </c>
      <c r="N50" s="391"/>
      <c r="O50" s="392"/>
      <c r="P50" s="393">
        <f>calcAT!P94</f>
        <v>0</v>
      </c>
      <c r="Q50" s="394"/>
      <c r="R50" s="6"/>
      <c r="S50" s="519" t="s">
        <v>209</v>
      </c>
      <c r="T50" s="520"/>
      <c r="U50" s="520"/>
      <c r="V50" s="520"/>
      <c r="W50" s="520"/>
      <c r="X50" s="520"/>
      <c r="Y50" s="520"/>
      <c r="Z50" s="520"/>
      <c r="AA50" s="520"/>
      <c r="AB50" s="520"/>
      <c r="AC50" s="520"/>
      <c r="AD50" s="520"/>
      <c r="AE50" s="520"/>
      <c r="AF50" s="520"/>
      <c r="AG50" s="520"/>
      <c r="AH50" s="521"/>
      <c r="AI50" s="522"/>
      <c r="AJ50" s="3"/>
      <c r="AK50" s="3"/>
      <c r="AL50" s="3"/>
      <c r="AM50" s="3"/>
    </row>
    <row r="51" spans="2:39" ht="12.75">
      <c r="B51" s="396" t="s">
        <v>135</v>
      </c>
      <c r="C51" s="396"/>
      <c r="D51" s="396"/>
      <c r="E51" s="396"/>
      <c r="F51" s="396"/>
      <c r="G51" s="372" t="str">
        <f>IF(SUM($M$18:$M$42)=0,calcAT!$D$2,AND($B$18:$B$42))</f>
        <v>-</v>
      </c>
      <c r="H51" s="498"/>
      <c r="I51" s="144"/>
      <c r="J51" s="144"/>
      <c r="K51" s="372" t="str">
        <f>IF(SUM($M$18:$M$42)=0,calcAT!$D$2,AND($B$18:$B$42))</f>
        <v>-</v>
      </c>
      <c r="L51" s="498"/>
      <c r="M51" s="82"/>
      <c r="N51" s="82"/>
      <c r="O51" s="145"/>
      <c r="P51" s="372" t="str">
        <f>IF(SUM($M$18:$M$42)=0,calcAT!$D$2,AND($B$18:$B$42))</f>
        <v>-</v>
      </c>
      <c r="Q51" s="498"/>
      <c r="AJ51" s="3"/>
      <c r="AK51" s="3"/>
      <c r="AL51" s="3"/>
      <c r="AM51" s="3"/>
    </row>
    <row r="52" spans="2:39" ht="12.75" hidden="1">
      <c r="B52" s="14"/>
      <c r="C52" s="14"/>
      <c r="D52" s="14"/>
      <c r="E52" s="14"/>
      <c r="F52" s="14"/>
      <c r="G52" s="27"/>
      <c r="H52" s="27"/>
      <c r="I52" s="14"/>
      <c r="J52" s="14"/>
      <c r="K52" s="67"/>
      <c r="L52" s="67"/>
      <c r="M52" s="12"/>
      <c r="N52" s="12"/>
      <c r="O52" s="9"/>
      <c r="P52" s="9"/>
      <c r="Q52" s="6"/>
      <c r="R52" s="6"/>
      <c r="S52" s="485" t="s">
        <v>113</v>
      </c>
      <c r="T52" s="486"/>
      <c r="U52" s="486"/>
      <c r="V52" s="486"/>
      <c r="W52" s="486"/>
      <c r="X52" s="486"/>
      <c r="Y52" s="486"/>
      <c r="Z52" s="486"/>
      <c r="AA52" s="486"/>
      <c r="AB52" s="486"/>
      <c r="AC52" s="486"/>
      <c r="AD52" s="486"/>
      <c r="AE52" s="486"/>
      <c r="AF52" s="486"/>
      <c r="AG52" s="486"/>
      <c r="AH52" s="486"/>
      <c r="AI52" s="487"/>
      <c r="AJ52" s="3"/>
      <c r="AK52" s="3"/>
      <c r="AL52" s="3"/>
      <c r="AM52" s="3"/>
    </row>
    <row r="53" spans="2:39" ht="12.75" hidden="1">
      <c r="B53" s="420" t="s">
        <v>117</v>
      </c>
      <c r="C53" s="421"/>
      <c r="D53" s="421"/>
      <c r="E53" s="421"/>
      <c r="F53" s="421"/>
      <c r="G53" s="421"/>
      <c r="H53" s="421"/>
      <c r="I53" s="421"/>
      <c r="J53" s="421"/>
      <c r="K53" s="421"/>
      <c r="L53" s="421"/>
      <c r="M53" s="421"/>
      <c r="N53" s="421"/>
      <c r="O53" s="421"/>
      <c r="P53" s="421"/>
      <c r="Q53" s="422"/>
      <c r="R53" s="6"/>
      <c r="S53" s="412" t="s">
        <v>114</v>
      </c>
      <c r="T53" s="413"/>
      <c r="U53" s="413"/>
      <c r="V53" s="413"/>
      <c r="W53" s="413"/>
      <c r="X53" s="413"/>
      <c r="Y53" s="413"/>
      <c r="Z53" s="413"/>
      <c r="AA53" s="413"/>
      <c r="AB53" s="413"/>
      <c r="AC53" s="413"/>
      <c r="AD53" s="413"/>
      <c r="AE53" s="413"/>
      <c r="AF53" s="413"/>
      <c r="AG53" s="413"/>
      <c r="AH53" s="413"/>
      <c r="AI53" s="414"/>
      <c r="AJ53" s="3"/>
      <c r="AK53" s="3"/>
      <c r="AL53" s="3"/>
      <c r="AM53" s="3"/>
    </row>
    <row r="54" spans="2:39" ht="12.75" hidden="1">
      <c r="B54" s="585" t="s">
        <v>77</v>
      </c>
      <c r="C54" s="586"/>
      <c r="D54" s="586"/>
      <c r="E54" s="586"/>
      <c r="F54" s="586"/>
      <c r="G54" s="586"/>
      <c r="H54" s="586"/>
      <c r="I54" s="586"/>
      <c r="J54" s="586"/>
      <c r="K54" s="586"/>
      <c r="L54" s="586"/>
      <c r="M54" s="587"/>
      <c r="N54" s="627" t="s">
        <v>51</v>
      </c>
      <c r="O54" s="627"/>
      <c r="P54" s="627" t="s">
        <v>15</v>
      </c>
      <c r="Q54" s="627"/>
      <c r="R54" s="6"/>
      <c r="S54" s="513" t="s">
        <v>122</v>
      </c>
      <c r="T54" s="514"/>
      <c r="U54" s="514"/>
      <c r="V54" s="514"/>
      <c r="W54" s="514"/>
      <c r="X54" s="514"/>
      <c r="Y54" s="514"/>
      <c r="Z54" s="515"/>
      <c r="AA54" s="477"/>
      <c r="AB54" s="478"/>
      <c r="AC54" s="479"/>
      <c r="AD54" s="638" t="s">
        <v>124</v>
      </c>
      <c r="AE54" s="639"/>
      <c r="AF54" s="639"/>
      <c r="AG54" s="639"/>
      <c r="AH54" s="639"/>
      <c r="AI54" s="640"/>
      <c r="AJ54" s="3"/>
      <c r="AK54" s="3"/>
      <c r="AL54" s="3"/>
      <c r="AM54" s="3"/>
    </row>
    <row r="55" spans="2:45" ht="12.75" hidden="1">
      <c r="B55" s="588" t="s">
        <v>79</v>
      </c>
      <c r="C55" s="588"/>
      <c r="D55" s="588"/>
      <c r="E55" s="588"/>
      <c r="F55" s="588"/>
      <c r="G55" s="588"/>
      <c r="H55" s="588"/>
      <c r="I55" s="588"/>
      <c r="J55" s="588"/>
      <c r="K55" s="588"/>
      <c r="L55" s="588"/>
      <c r="M55" s="541"/>
      <c r="N55" s="437">
        <f>IF(X3=1,0,SUMIF(K18:K47,1,O18:O47))</f>
        <v>0</v>
      </c>
      <c r="O55" s="438"/>
      <c r="P55" s="385">
        <f>IF(X3=1,0,SUMIF(K18:K47,1,Q18:Q47))</f>
        <v>0</v>
      </c>
      <c r="Q55" s="385"/>
      <c r="R55" s="6"/>
      <c r="S55" s="332" t="s">
        <v>119</v>
      </c>
      <c r="T55" s="332"/>
      <c r="U55" s="332"/>
      <c r="V55" s="332"/>
      <c r="W55" s="332"/>
      <c r="X55" s="332"/>
      <c r="Y55" s="518" t="s">
        <v>152</v>
      </c>
      <c r="Z55" s="518"/>
      <c r="AA55" s="518"/>
      <c r="AB55" s="503" t="s">
        <v>131</v>
      </c>
      <c r="AC55" s="505"/>
      <c r="AD55" s="588" t="s">
        <v>127</v>
      </c>
      <c r="AE55" s="588"/>
      <c r="AF55" s="588"/>
      <c r="AG55" s="474" t="s">
        <v>3</v>
      </c>
      <c r="AH55" s="474"/>
      <c r="AI55" s="85" t="s">
        <v>4</v>
      </c>
      <c r="AJ55" s="3"/>
      <c r="AK55" s="3"/>
      <c r="AL55" s="3"/>
      <c r="AM55" s="3"/>
      <c r="AO55" s="249">
        <f>IF(OR(AO56=1,AO56=2,AO56=3),1,0)</f>
        <v>1</v>
      </c>
      <c r="AP55" s="249">
        <f>IF(OR(AP56=1,AP56=2),1,0)</f>
        <v>1</v>
      </c>
      <c r="AQ55" s="251">
        <f>AO55*AP55</f>
        <v>1</v>
      </c>
      <c r="AR55"/>
      <c r="AS55"/>
    </row>
    <row r="56" spans="1:45" s="70" customFormat="1" ht="12.75" hidden="1">
      <c r="A56" s="69"/>
      <c r="B56" s="589" t="s">
        <v>150</v>
      </c>
      <c r="C56" s="589"/>
      <c r="D56" s="589"/>
      <c r="E56" s="589"/>
      <c r="F56" s="589"/>
      <c r="G56" s="589"/>
      <c r="H56" s="589"/>
      <c r="I56" s="589"/>
      <c r="J56" s="589"/>
      <c r="K56" s="589"/>
      <c r="L56" s="589"/>
      <c r="M56" s="590"/>
      <c r="N56" s="385">
        <f>IF(X3=1,0,AP43)</f>
        <v>0</v>
      </c>
      <c r="O56" s="385"/>
      <c r="P56" s="385">
        <f>IF(X3=1,0,AR43)</f>
        <v>0</v>
      </c>
      <c r="Q56" s="385"/>
      <c r="R56" s="235"/>
      <c r="S56" s="332" t="s">
        <v>123</v>
      </c>
      <c r="T56" s="332"/>
      <c r="U56" s="332"/>
      <c r="V56" s="332"/>
      <c r="W56" s="332"/>
      <c r="X56" s="332"/>
      <c r="Y56" s="479"/>
      <c r="Z56" s="509"/>
      <c r="AA56" s="509"/>
      <c r="AB56" s="507">
        <v>1</v>
      </c>
      <c r="AC56" s="508"/>
      <c r="AD56" s="512">
        <v>1</v>
      </c>
      <c r="AE56" s="512"/>
      <c r="AF56" s="512"/>
      <c r="AG56" s="507">
        <v>11</v>
      </c>
      <c r="AH56" s="508"/>
      <c r="AI56" s="188">
        <v>16</v>
      </c>
      <c r="AJ56" s="197"/>
      <c r="AK56" s="197"/>
      <c r="AL56" s="197"/>
      <c r="AM56" s="197"/>
      <c r="AN56" s="202"/>
      <c r="AO56" s="250">
        <f>AB56</f>
        <v>1</v>
      </c>
      <c r="AP56" s="250">
        <f>AD56</f>
        <v>1</v>
      </c>
      <c r="AQ56"/>
      <c r="AR56"/>
      <c r="AS56"/>
    </row>
    <row r="57" spans="1:45" s="70" customFormat="1" ht="12.75" hidden="1">
      <c r="A57" s="69"/>
      <c r="B57" s="585" t="s">
        <v>55</v>
      </c>
      <c r="C57" s="586"/>
      <c r="D57" s="586"/>
      <c r="E57" s="586"/>
      <c r="F57" s="586"/>
      <c r="G57" s="586"/>
      <c r="H57" s="586"/>
      <c r="I57" s="586"/>
      <c r="J57" s="586"/>
      <c r="K57" s="586"/>
      <c r="L57" s="586"/>
      <c r="M57" s="630"/>
      <c r="N57" s="628">
        <f>SUM(N55:N56)</f>
        <v>0</v>
      </c>
      <c r="O57" s="629"/>
      <c r="P57" s="385">
        <f>IF(X3=1,0,SUM(P55:P56))</f>
        <v>0</v>
      </c>
      <c r="Q57" s="385"/>
      <c r="R57" s="235"/>
      <c r="S57" s="474" t="s">
        <v>135</v>
      </c>
      <c r="T57" s="474"/>
      <c r="U57" s="474"/>
      <c r="V57" s="474"/>
      <c r="W57" s="474"/>
      <c r="X57" s="474"/>
      <c r="Y57" s="506" t="str">
        <f>IF(AA54=0,AS57,IF(AND(Y56&lt;=AA54,AQ55=1),AO57,AQ57))</f>
        <v>-</v>
      </c>
      <c r="Z57" s="506"/>
      <c r="AA57" s="506"/>
      <c r="AB57" s="365" t="s">
        <v>120</v>
      </c>
      <c r="AC57" s="366"/>
      <c r="AD57" s="366"/>
      <c r="AE57" s="366"/>
      <c r="AF57" s="367"/>
      <c r="AG57" s="361">
        <f>IF(AI56&gt;15,AG56+1,AG56)</f>
        <v>12</v>
      </c>
      <c r="AH57" s="361"/>
      <c r="AI57" s="187"/>
      <c r="AJ57" s="197"/>
      <c r="AK57" s="197"/>
      <c r="AL57" s="197"/>
      <c r="AM57" s="197"/>
      <c r="AN57" s="202"/>
      <c r="AO57" s="328" t="b">
        <v>1</v>
      </c>
      <c r="AP57" s="329"/>
      <c r="AQ57" s="328" t="b">
        <v>0</v>
      </c>
      <c r="AR57" s="329"/>
      <c r="AS57" s="44" t="s">
        <v>12</v>
      </c>
    </row>
    <row r="58" spans="1:45" s="70" customFormat="1" ht="13.5" hidden="1" thickBot="1">
      <c r="A58" s="69"/>
      <c r="B58" s="418" t="s">
        <v>165</v>
      </c>
      <c r="C58" s="419"/>
      <c r="D58" s="419"/>
      <c r="E58" s="419"/>
      <c r="F58" s="419"/>
      <c r="G58" s="419"/>
      <c r="H58" s="419"/>
      <c r="I58" s="419"/>
      <c r="J58" s="419"/>
      <c r="K58" s="419"/>
      <c r="L58" s="419"/>
      <c r="M58" s="419"/>
      <c r="N58" s="410">
        <f>N57+INT(P57/30)+IF(AO58&gt;15,1,0)</f>
        <v>0</v>
      </c>
      <c r="O58" s="411"/>
      <c r="R58" s="235"/>
      <c r="S58" s="332" t="s">
        <v>121</v>
      </c>
      <c r="T58" s="332"/>
      <c r="U58" s="332"/>
      <c r="V58" s="332"/>
      <c r="W58" s="332"/>
      <c r="X58" s="332"/>
      <c r="Y58" s="332"/>
      <c r="Z58" s="332"/>
      <c r="AA58" s="332"/>
      <c r="AB58" s="332"/>
      <c r="AC58" s="473" t="str">
        <f>IF(Y56=0,calcAT!D2,Y56+1)</f>
        <v>-</v>
      </c>
      <c r="AD58" s="473"/>
      <c r="AE58" s="473"/>
      <c r="AF58" s="473"/>
      <c r="AG58" s="489">
        <f>IF(X3=2,0,IF(AG57=AG56,AI56,AI56-30))</f>
        <v>0</v>
      </c>
      <c r="AH58" s="489"/>
      <c r="AI58" s="489"/>
      <c r="AJ58" s="197"/>
      <c r="AK58" s="197"/>
      <c r="AL58" s="197"/>
      <c r="AM58" s="197"/>
      <c r="AN58" s="202"/>
      <c r="AO58" s="385">
        <f>P57-(INT(P57/30)*30)</f>
        <v>0</v>
      </c>
      <c r="AP58" s="385"/>
      <c r="AQ58" s="69"/>
      <c r="AR58" s="69"/>
      <c r="AS58" s="69"/>
    </row>
    <row r="59" spans="1:45" s="70" customFormat="1" ht="12.75" hidden="1">
      <c r="A59" s="69"/>
      <c r="B59" s="418" t="s">
        <v>139</v>
      </c>
      <c r="C59" s="419"/>
      <c r="D59" s="419"/>
      <c r="E59" s="419"/>
      <c r="F59" s="419"/>
      <c r="G59" s="419"/>
      <c r="H59" s="419"/>
      <c r="I59" s="419"/>
      <c r="J59" s="419"/>
      <c r="K59" s="419"/>
      <c r="L59" s="419"/>
      <c r="M59" s="444"/>
      <c r="N59" s="625" t="str">
        <f>IF(X3=1,calcAT!D2,IF(N58&gt;=24,calcAT!F2,calcAT!G2))</f>
        <v>NO</v>
      </c>
      <c r="O59" s="625"/>
      <c r="P59" s="626"/>
      <c r="Q59" s="626"/>
      <c r="R59" s="235"/>
      <c r="S59" s="503" t="s">
        <v>166</v>
      </c>
      <c r="T59" s="504"/>
      <c r="U59" s="504"/>
      <c r="V59" s="504"/>
      <c r="W59" s="504"/>
      <c r="X59" s="504"/>
      <c r="Y59" s="504"/>
      <c r="Z59" s="504"/>
      <c r="AA59" s="504"/>
      <c r="AB59" s="504"/>
      <c r="AC59" s="504"/>
      <c r="AD59" s="504"/>
      <c r="AE59" s="504"/>
      <c r="AF59" s="504"/>
      <c r="AG59" s="505"/>
      <c r="AH59" s="190"/>
      <c r="AI59" s="253" t="str">
        <f>IF(AH59=1,calcAT!F2,calcAT!G2)</f>
        <v>NO</v>
      </c>
      <c r="AJ59" s="197"/>
      <c r="AK59" s="197"/>
      <c r="AL59" s="197"/>
      <c r="AM59" s="197"/>
      <c r="AN59" s="202"/>
      <c r="AO59" s="202"/>
      <c r="AP59" s="69"/>
      <c r="AQ59" s="69"/>
      <c r="AR59" s="69"/>
      <c r="AS59" s="69"/>
    </row>
    <row r="60" spans="1:45" s="70" customFormat="1" ht="12.75" hidden="1">
      <c r="A60" s="69"/>
      <c r="B60" s="238"/>
      <c r="C60" s="238"/>
      <c r="D60" s="238"/>
      <c r="E60" s="238"/>
      <c r="F60" s="238"/>
      <c r="G60" s="238"/>
      <c r="H60" s="238"/>
      <c r="I60" s="238"/>
      <c r="J60" s="238"/>
      <c r="K60" s="238"/>
      <c r="L60" s="238"/>
      <c r="M60" s="238"/>
      <c r="N60" s="239"/>
      <c r="O60" s="239"/>
      <c r="P60" s="239"/>
      <c r="Q60" s="239"/>
      <c r="R60" s="235"/>
      <c r="S60" s="148"/>
      <c r="T60" s="148"/>
      <c r="U60" s="148"/>
      <c r="V60" s="148"/>
      <c r="W60" s="148"/>
      <c r="X60" s="148"/>
      <c r="Y60" s="148"/>
      <c r="Z60" s="148"/>
      <c r="AA60" s="148"/>
      <c r="AB60" s="148"/>
      <c r="AC60" s="148"/>
      <c r="AD60" s="148"/>
      <c r="AE60" s="148"/>
      <c r="AF60" s="148"/>
      <c r="AG60" s="148"/>
      <c r="AH60" s="221"/>
      <c r="AI60" s="222"/>
      <c r="AJ60" s="197"/>
      <c r="AK60" s="197"/>
      <c r="AL60" s="197"/>
      <c r="AM60" s="197"/>
      <c r="AN60" s="202"/>
      <c r="AO60" s="202"/>
      <c r="AP60" s="69"/>
      <c r="AQ60" s="69"/>
      <c r="AR60" s="69"/>
      <c r="AS60" s="69"/>
    </row>
    <row r="61" spans="1:45" s="70" customFormat="1" ht="12.75">
      <c r="A61" s="69"/>
      <c r="B61" s="238"/>
      <c r="C61" s="238"/>
      <c r="D61" s="238"/>
      <c r="E61" s="238"/>
      <c r="F61" s="238"/>
      <c r="G61" s="238"/>
      <c r="H61" s="238"/>
      <c r="I61" s="238"/>
      <c r="J61" s="238"/>
      <c r="K61" s="238"/>
      <c r="L61" s="238"/>
      <c r="M61" s="238"/>
      <c r="N61" s="239"/>
      <c r="O61" s="239"/>
      <c r="P61" s="239"/>
      <c r="Q61" s="239"/>
      <c r="R61" s="235"/>
      <c r="S61" s="148"/>
      <c r="T61" s="148"/>
      <c r="U61" s="148"/>
      <c r="V61" s="148"/>
      <c r="W61" s="148"/>
      <c r="X61" s="148"/>
      <c r="Y61" s="148"/>
      <c r="Z61" s="148"/>
      <c r="AA61" s="148"/>
      <c r="AB61" s="148"/>
      <c r="AC61" s="148"/>
      <c r="AD61" s="148"/>
      <c r="AE61" s="148"/>
      <c r="AF61" s="148"/>
      <c r="AG61" s="148"/>
      <c r="AH61" s="221"/>
      <c r="AI61" s="222"/>
      <c r="AJ61" s="197"/>
      <c r="AK61" s="197"/>
      <c r="AL61" s="197"/>
      <c r="AM61" s="197"/>
      <c r="AN61" s="202"/>
      <c r="AO61" s="202"/>
      <c r="AP61" s="69"/>
      <c r="AQ61" s="69"/>
      <c r="AR61" s="69"/>
      <c r="AS61" s="69"/>
    </row>
    <row r="62" spans="1:45" s="70" customFormat="1" ht="12.75">
      <c r="A62" s="69"/>
      <c r="B62" s="230"/>
      <c r="C62" s="230"/>
      <c r="D62" s="230"/>
      <c r="E62" s="230"/>
      <c r="F62" s="230"/>
      <c r="G62" s="231"/>
      <c r="H62" s="231"/>
      <c r="I62" s="230"/>
      <c r="J62" s="230"/>
      <c r="K62" s="232"/>
      <c r="L62" s="232"/>
      <c r="M62" s="233"/>
      <c r="N62" s="233"/>
      <c r="O62" s="234"/>
      <c r="P62" s="234"/>
      <c r="Q62" s="235"/>
      <c r="R62" s="235"/>
      <c r="S62" s="148"/>
      <c r="T62" s="148"/>
      <c r="U62" s="148"/>
      <c r="V62" s="148"/>
      <c r="W62" s="148"/>
      <c r="X62" s="148"/>
      <c r="Y62" s="148"/>
      <c r="Z62" s="148"/>
      <c r="AA62" s="148"/>
      <c r="AB62" s="148"/>
      <c r="AC62" s="148"/>
      <c r="AD62" s="148"/>
      <c r="AE62" s="148"/>
      <c r="AF62" s="148"/>
      <c r="AG62" s="148"/>
      <c r="AH62" s="221"/>
      <c r="AI62" s="222"/>
      <c r="AJ62" s="197"/>
      <c r="AK62" s="197"/>
      <c r="AL62" s="197"/>
      <c r="AM62" s="197"/>
      <c r="AN62" s="202"/>
      <c r="AO62" s="202"/>
      <c r="AP62" s="69"/>
      <c r="AQ62" s="69"/>
      <c r="AR62" s="69"/>
      <c r="AS62" s="69"/>
    </row>
    <row r="63" spans="2:39" ht="12.75">
      <c r="B63" s="585" t="s">
        <v>62</v>
      </c>
      <c r="C63" s="631"/>
      <c r="D63" s="631"/>
      <c r="E63" s="631"/>
      <c r="F63" s="631"/>
      <c r="G63" s="631"/>
      <c r="H63" s="631"/>
      <c r="I63" s="631"/>
      <c r="J63" s="631"/>
      <c r="K63" s="631"/>
      <c r="L63" s="631"/>
      <c r="M63" s="631"/>
      <c r="N63" s="631"/>
      <c r="O63" s="631"/>
      <c r="P63" s="631"/>
      <c r="Q63" s="632"/>
      <c r="R63" s="14"/>
      <c r="S63" s="27"/>
      <c r="T63" s="574" t="s">
        <v>188</v>
      </c>
      <c r="U63" s="575"/>
      <c r="V63" s="575"/>
      <c r="W63" s="575"/>
      <c r="X63" s="575"/>
      <c r="Y63" s="575"/>
      <c r="Z63" s="575"/>
      <c r="AA63" s="575"/>
      <c r="AB63" s="575"/>
      <c r="AC63" s="575"/>
      <c r="AD63" s="575"/>
      <c r="AE63" s="575"/>
      <c r="AF63" s="575"/>
      <c r="AG63" s="576"/>
      <c r="AI63" s="23"/>
      <c r="AJ63" s="3"/>
      <c r="AK63" s="3"/>
      <c r="AL63" s="3"/>
      <c r="AM63" s="3"/>
    </row>
    <row r="64" spans="2:39" ht="12.75">
      <c r="B64" s="412" t="s">
        <v>134</v>
      </c>
      <c r="C64" s="413"/>
      <c r="D64" s="413"/>
      <c r="E64" s="413"/>
      <c r="F64" s="413"/>
      <c r="G64" s="413"/>
      <c r="H64" s="413"/>
      <c r="I64" s="413"/>
      <c r="J64" s="413"/>
      <c r="K64" s="413"/>
      <c r="L64" s="413"/>
      <c r="M64" s="413"/>
      <c r="N64" s="413"/>
      <c r="O64" s="413"/>
      <c r="P64" s="413"/>
      <c r="Q64" s="414"/>
      <c r="R64" s="14"/>
      <c r="S64" s="27"/>
      <c r="T64" s="27"/>
      <c r="U64" s="12"/>
      <c r="V64" s="12"/>
      <c r="W64" s="9"/>
      <c r="X64" s="9"/>
      <c r="AE64" s="635" t="s">
        <v>92</v>
      </c>
      <c r="AF64" s="636"/>
      <c r="AG64" s="637"/>
      <c r="AI64" s="23"/>
      <c r="AJ64" s="3"/>
      <c r="AK64" s="3"/>
      <c r="AL64" s="3"/>
      <c r="AM64" s="3"/>
    </row>
    <row r="65" spans="2:33" ht="12.75">
      <c r="B65" s="341" t="s">
        <v>45</v>
      </c>
      <c r="C65" s="341"/>
      <c r="D65" s="341"/>
      <c r="E65" s="341"/>
      <c r="F65" s="341"/>
      <c r="G65" s="341"/>
      <c r="H65" s="341"/>
      <c r="I65" s="341"/>
      <c r="J65" s="577"/>
      <c r="K65" s="577"/>
      <c r="L65" s="577"/>
      <c r="M65" s="341"/>
      <c r="N65" s="341"/>
      <c r="O65" s="341"/>
      <c r="P65" s="341"/>
      <c r="Q65" s="341"/>
      <c r="T65" s="571" t="s">
        <v>63</v>
      </c>
      <c r="U65" s="571"/>
      <c r="V65" s="571"/>
      <c r="W65" s="571"/>
      <c r="X65" s="571"/>
      <c r="Y65" s="571"/>
      <c r="Z65" s="571"/>
      <c r="AA65" s="571"/>
      <c r="AB65" s="571"/>
      <c r="AC65" s="571"/>
      <c r="AD65" s="571"/>
      <c r="AE65" s="488">
        <f>IF(X3=1,0,Q13)</f>
        <v>0</v>
      </c>
      <c r="AF65" s="488"/>
      <c r="AG65" s="488"/>
    </row>
    <row r="66" spans="2:33" ht="12" customHeight="1">
      <c r="B66" s="396" t="s">
        <v>132</v>
      </c>
      <c r="C66" s="396"/>
      <c r="D66" s="588" t="s">
        <v>1</v>
      </c>
      <c r="E66" s="588"/>
      <c r="F66" s="588"/>
      <c r="G66" s="588" t="s">
        <v>2</v>
      </c>
      <c r="H66" s="588"/>
      <c r="I66" s="328"/>
      <c r="J66" s="305" t="s">
        <v>46</v>
      </c>
      <c r="K66" s="578"/>
      <c r="L66" s="579"/>
      <c r="M66" s="505" t="s">
        <v>4</v>
      </c>
      <c r="N66" s="323"/>
      <c r="O66" s="323" t="s">
        <v>3</v>
      </c>
      <c r="P66" s="323"/>
      <c r="Q66" s="18" t="s">
        <v>4</v>
      </c>
      <c r="T66" s="490"/>
      <c r="U66" s="490"/>
      <c r="V66" s="490"/>
      <c r="W66" s="490"/>
      <c r="X66" s="490"/>
      <c r="Y66" s="490"/>
      <c r="Z66" s="490"/>
      <c r="AA66" s="490"/>
      <c r="AB66" s="490"/>
      <c r="AC66" s="490"/>
      <c r="AD66" s="490"/>
      <c r="AE66" s="488"/>
      <c r="AF66" s="488"/>
      <c r="AG66" s="488"/>
    </row>
    <row r="67" spans="1:33" ht="12.75">
      <c r="A67" s="1">
        <v>1</v>
      </c>
      <c r="B67" s="415" t="str">
        <f>calcAT!E169</f>
        <v>-</v>
      </c>
      <c r="C67" s="415"/>
      <c r="D67" s="387"/>
      <c r="E67" s="387"/>
      <c r="F67" s="387"/>
      <c r="G67" s="387"/>
      <c r="H67" s="387"/>
      <c r="I67" s="403"/>
      <c r="J67" s="306">
        <v>36</v>
      </c>
      <c r="K67" s="580"/>
      <c r="L67" s="581"/>
      <c r="M67" s="582" t="str">
        <f>IF(D67=0,calcAT!$D$2,DAYS360(D67,G67+1))</f>
        <v>-</v>
      </c>
      <c r="N67" s="583"/>
      <c r="O67" s="584" t="str">
        <f>IF(M67=calcAT!$D$2,calcAT!$D$2,INT(M67/30))</f>
        <v>-</v>
      </c>
      <c r="P67" s="584"/>
      <c r="Q67" s="61" t="str">
        <f>IF(O67=calcAT!$D$2,calcAT!$D$2,M67-(O67*30))</f>
        <v>-</v>
      </c>
      <c r="T67" s="571" t="s">
        <v>67</v>
      </c>
      <c r="U67" s="571"/>
      <c r="V67" s="571"/>
      <c r="W67" s="571"/>
      <c r="X67" s="571"/>
      <c r="Y67" s="571"/>
      <c r="Z67" s="571"/>
      <c r="AA67" s="571"/>
      <c r="AB67" s="571"/>
      <c r="AC67" s="571"/>
      <c r="AD67" s="571"/>
      <c r="AE67" s="488">
        <f>AG13</f>
        <v>0</v>
      </c>
      <c r="AF67" s="488"/>
      <c r="AG67" s="488"/>
    </row>
    <row r="68" spans="1:33" ht="12.75">
      <c r="A68" s="1">
        <v>2</v>
      </c>
      <c r="B68" s="415" t="str">
        <f>calcAT!E170</f>
        <v>-</v>
      </c>
      <c r="C68" s="415"/>
      <c r="D68" s="387"/>
      <c r="E68" s="387"/>
      <c r="F68" s="387"/>
      <c r="G68" s="387"/>
      <c r="H68" s="387"/>
      <c r="I68" s="403"/>
      <c r="J68" s="306">
        <v>36</v>
      </c>
      <c r="K68" s="580"/>
      <c r="L68" s="581"/>
      <c r="M68" s="582" t="str">
        <f>IF(D68=0,calcAT!$D$2,DAYS360(D68,G68+1))</f>
        <v>-</v>
      </c>
      <c r="N68" s="583"/>
      <c r="O68" s="584" t="str">
        <f>IF(M68=calcAT!$D$2,calcAT!$D$2,INT(M68/30))</f>
        <v>-</v>
      </c>
      <c r="P68" s="584"/>
      <c r="Q68" s="61" t="str">
        <f>IF(O68=calcAT!$D$2,calcAT!$D$2,M68-(O68*30))</f>
        <v>-</v>
      </c>
      <c r="T68" s="572" t="s">
        <v>7</v>
      </c>
      <c r="U68" s="572"/>
      <c r="V68" s="572"/>
      <c r="W68" s="572"/>
      <c r="X68" s="572"/>
      <c r="Y68" s="572"/>
      <c r="Z68" s="572"/>
      <c r="AA68" s="572"/>
      <c r="AB68" s="572"/>
      <c r="AC68" s="572"/>
      <c r="AD68" s="572"/>
      <c r="AE68" s="570">
        <f>SUM(AE65:AE67)</f>
        <v>0</v>
      </c>
      <c r="AF68" s="570"/>
      <c r="AG68" s="570"/>
    </row>
    <row r="69" spans="1:33" ht="12.75">
      <c r="A69" s="1">
        <v>3</v>
      </c>
      <c r="B69" s="415" t="str">
        <f>calcAT!E171</f>
        <v>-</v>
      </c>
      <c r="C69" s="415"/>
      <c r="D69" s="387"/>
      <c r="E69" s="387"/>
      <c r="F69" s="387"/>
      <c r="G69" s="387"/>
      <c r="H69" s="387"/>
      <c r="I69" s="403"/>
      <c r="J69" s="306">
        <v>36</v>
      </c>
      <c r="K69" s="580"/>
      <c r="L69" s="581"/>
      <c r="M69" s="582" t="str">
        <f>IF(D69=0,calcAT!$D$2,DAYS360(D69,G69+1))</f>
        <v>-</v>
      </c>
      <c r="N69" s="583"/>
      <c r="O69" s="584" t="str">
        <f>IF(M69=calcAT!$D$2,calcAT!$D$2,INT(M69/30))</f>
        <v>-</v>
      </c>
      <c r="P69" s="584"/>
      <c r="Q69" s="61" t="str">
        <f>IF(O69=calcAT!$D$2,calcAT!$D$2,M69-(O69*30))</f>
        <v>-</v>
      </c>
      <c r="T69" s="571" t="s">
        <v>64</v>
      </c>
      <c r="U69" s="571"/>
      <c r="V69" s="571"/>
      <c r="W69" s="571"/>
      <c r="X69" s="571"/>
      <c r="Y69" s="571"/>
      <c r="Z69" s="571"/>
      <c r="AA69" s="571"/>
      <c r="AB69" s="571"/>
      <c r="AC69" s="571"/>
      <c r="AD69" s="571"/>
      <c r="AE69" s="488">
        <f>P50</f>
        <v>0</v>
      </c>
      <c r="AF69" s="488"/>
      <c r="AG69" s="488"/>
    </row>
    <row r="70" spans="1:33" ht="12.75">
      <c r="A70" s="1">
        <v>4</v>
      </c>
      <c r="B70" s="415" t="str">
        <f>calcAT!E172</f>
        <v>-</v>
      </c>
      <c r="C70" s="415"/>
      <c r="D70" s="387"/>
      <c r="E70" s="387"/>
      <c r="F70" s="387"/>
      <c r="G70" s="387"/>
      <c r="H70" s="387"/>
      <c r="I70" s="403"/>
      <c r="J70" s="306">
        <v>36</v>
      </c>
      <c r="K70" s="580"/>
      <c r="L70" s="581"/>
      <c r="M70" s="582" t="str">
        <f>IF(D70=0,calcAT!$D$2,DAYS360(D70,G70+1))</f>
        <v>-</v>
      </c>
      <c r="N70" s="583"/>
      <c r="O70" s="584" t="str">
        <f>IF(M70=calcAT!$D$2,calcAT!$D$2,INT(M70/30))</f>
        <v>-</v>
      </c>
      <c r="P70" s="584"/>
      <c r="Q70" s="61" t="str">
        <f>IF(O70=calcAT!$D$2,calcAT!$D$2,M70-(O70*30))</f>
        <v>-</v>
      </c>
      <c r="T70" s="571" t="s">
        <v>65</v>
      </c>
      <c r="U70" s="571"/>
      <c r="V70" s="571"/>
      <c r="W70" s="571"/>
      <c r="X70" s="571"/>
      <c r="Y70" s="571"/>
      <c r="Z70" s="571"/>
      <c r="AA70" s="571"/>
      <c r="AB70" s="571"/>
      <c r="AC70" s="571"/>
      <c r="AD70" s="571"/>
      <c r="AE70" s="488">
        <f>AH45</f>
        <v>0</v>
      </c>
      <c r="AF70" s="488"/>
      <c r="AG70" s="488"/>
    </row>
    <row r="71" spans="1:33" ht="12.75">
      <c r="A71" s="1">
        <v>5</v>
      </c>
      <c r="B71" s="415" t="str">
        <f>calcAT!E173</f>
        <v>-</v>
      </c>
      <c r="C71" s="415"/>
      <c r="D71" s="387"/>
      <c r="E71" s="387"/>
      <c r="F71" s="387"/>
      <c r="G71" s="387"/>
      <c r="H71" s="387"/>
      <c r="I71" s="403"/>
      <c r="J71" s="306">
        <v>36</v>
      </c>
      <c r="K71" s="580"/>
      <c r="L71" s="581"/>
      <c r="M71" s="582" t="str">
        <f>IF(D71=0,calcAT!$D$2,DAYS360(D71,G71+1))</f>
        <v>-</v>
      </c>
      <c r="N71" s="583"/>
      <c r="O71" s="584" t="str">
        <f>IF(M71=calcAT!$D$2,calcAT!$D$2,INT(M71/30))</f>
        <v>-</v>
      </c>
      <c r="P71" s="584"/>
      <c r="Q71" s="61" t="str">
        <f>IF(O71=calcAT!$D$2,calcAT!$D$2,M71-(O71*30))</f>
        <v>-</v>
      </c>
      <c r="T71" s="571" t="s">
        <v>66</v>
      </c>
      <c r="U71" s="571"/>
      <c r="V71" s="571"/>
      <c r="W71" s="571"/>
      <c r="X71" s="571"/>
      <c r="Y71" s="571"/>
      <c r="Z71" s="571"/>
      <c r="AA71" s="571"/>
      <c r="AB71" s="571"/>
      <c r="AC71" s="571"/>
      <c r="AD71" s="571"/>
      <c r="AE71" s="573">
        <f>P94</f>
        <v>0</v>
      </c>
      <c r="AF71" s="573"/>
      <c r="AG71" s="573"/>
    </row>
    <row r="72" spans="1:33" ht="12.75">
      <c r="A72" s="1">
        <v>6</v>
      </c>
      <c r="B72" s="415" t="str">
        <f>calcAT!E174</f>
        <v>-</v>
      </c>
      <c r="C72" s="415"/>
      <c r="D72" s="387"/>
      <c r="E72" s="387"/>
      <c r="F72" s="387"/>
      <c r="G72" s="387"/>
      <c r="H72" s="387"/>
      <c r="I72" s="403"/>
      <c r="J72" s="306">
        <v>36</v>
      </c>
      <c r="K72" s="580"/>
      <c r="L72" s="581"/>
      <c r="M72" s="582" t="str">
        <f>IF(D72=0,calcAT!$D$2,DAYS360(D72,G72+1))</f>
        <v>-</v>
      </c>
      <c r="N72" s="583"/>
      <c r="O72" s="584" t="str">
        <f>IF(M72=calcAT!$D$2,calcAT!$D$2,INT(M72/30))</f>
        <v>-</v>
      </c>
      <c r="P72" s="584"/>
      <c r="Q72" s="61" t="str">
        <f>IF(O72=calcAT!$D$2,calcAT!$D$2,M72-(O72*30))</f>
        <v>-</v>
      </c>
      <c r="T72" s="572" t="s">
        <v>8</v>
      </c>
      <c r="U72" s="572"/>
      <c r="V72" s="572"/>
      <c r="W72" s="572"/>
      <c r="X72" s="572"/>
      <c r="Y72" s="572"/>
      <c r="Z72" s="572"/>
      <c r="AA72" s="572"/>
      <c r="AB72" s="572"/>
      <c r="AC72" s="572"/>
      <c r="AD72" s="572"/>
      <c r="AE72" s="570">
        <f>SUM(AE69:AE71)</f>
        <v>0</v>
      </c>
      <c r="AF72" s="570"/>
      <c r="AG72" s="570"/>
    </row>
    <row r="73" spans="1:33" ht="12.75">
      <c r="A73" s="1">
        <v>7</v>
      </c>
      <c r="B73" s="415" t="str">
        <f>calcAT!E175</f>
        <v>-</v>
      </c>
      <c r="C73" s="415"/>
      <c r="D73" s="387"/>
      <c r="E73" s="387"/>
      <c r="F73" s="387"/>
      <c r="G73" s="387"/>
      <c r="H73" s="387"/>
      <c r="I73" s="403"/>
      <c r="J73" s="306">
        <v>36</v>
      </c>
      <c r="K73" s="580"/>
      <c r="L73" s="581"/>
      <c r="M73" s="582" t="str">
        <f>IF(D73=0,calcAT!$D$2,DAYS360(D73,G73+1))</f>
        <v>-</v>
      </c>
      <c r="N73" s="583"/>
      <c r="O73" s="584" t="str">
        <f>IF(M73=calcAT!$D$2,calcAT!$D$2,INT(M73/30))</f>
        <v>-</v>
      </c>
      <c r="P73" s="584"/>
      <c r="Q73" s="61" t="str">
        <f>IF(O73=calcAT!$D$2,calcAT!$D$2,M73-(O73*30))</f>
        <v>-</v>
      </c>
      <c r="AE73" s="66"/>
      <c r="AF73" s="66"/>
      <c r="AG73" s="66"/>
    </row>
    <row r="74" spans="1:33" ht="12.75">
      <c r="A74" s="1">
        <v>8</v>
      </c>
      <c r="B74" s="415" t="str">
        <f>calcAT!E176</f>
        <v>-</v>
      </c>
      <c r="C74" s="415"/>
      <c r="D74" s="387"/>
      <c r="E74" s="387"/>
      <c r="F74" s="387"/>
      <c r="G74" s="387"/>
      <c r="H74" s="387"/>
      <c r="I74" s="403"/>
      <c r="J74" s="306">
        <v>36</v>
      </c>
      <c r="K74" s="580"/>
      <c r="L74" s="581"/>
      <c r="M74" s="582" t="str">
        <f>IF(D74=0,calcAT!$D$2,DAYS360(D74,G74+1))</f>
        <v>-</v>
      </c>
      <c r="N74" s="583"/>
      <c r="O74" s="584" t="str">
        <f>IF(M74=calcAT!$D$2,calcAT!$D$2,INT(M74/30))</f>
        <v>-</v>
      </c>
      <c r="P74" s="584"/>
      <c r="Q74" s="61" t="str">
        <f>IF(O74=calcAT!$D$2,calcAT!$D$2,M74-(O74*30))</f>
        <v>-</v>
      </c>
      <c r="T74" s="569" t="s">
        <v>138</v>
      </c>
      <c r="U74" s="569"/>
      <c r="V74" s="569"/>
      <c r="W74" s="569"/>
      <c r="X74" s="569"/>
      <c r="Y74" s="569"/>
      <c r="Z74" s="569"/>
      <c r="AA74" s="569"/>
      <c r="AB74" s="569"/>
      <c r="AC74" s="569"/>
      <c r="AD74" s="569"/>
      <c r="AE74" s="570">
        <f>AE68+AE72</f>
        <v>0</v>
      </c>
      <c r="AF74" s="570"/>
      <c r="AG74" s="570"/>
    </row>
    <row r="75" spans="1:17" ht="12.75">
      <c r="A75" s="1">
        <v>9</v>
      </c>
      <c r="B75" s="415" t="str">
        <f>calcAT!E177</f>
        <v>-</v>
      </c>
      <c r="C75" s="415"/>
      <c r="D75" s="387"/>
      <c r="E75" s="387"/>
      <c r="F75" s="387"/>
      <c r="G75" s="387"/>
      <c r="H75" s="387"/>
      <c r="I75" s="403"/>
      <c r="J75" s="306">
        <v>36</v>
      </c>
      <c r="K75" s="580"/>
      <c r="L75" s="581"/>
      <c r="M75" s="582" t="str">
        <f>IF(D75=0,calcAT!$D$2,DAYS360(D75,G75+1))</f>
        <v>-</v>
      </c>
      <c r="N75" s="583"/>
      <c r="O75" s="584" t="str">
        <f>IF(M75=calcAT!$D$2,calcAT!$D$2,INT(M75/30))</f>
        <v>-</v>
      </c>
      <c r="P75" s="584"/>
      <c r="Q75" s="61" t="str">
        <f>IF(O75=calcAT!$D$2,calcAT!$D$2,M75-(O75*30))</f>
        <v>-</v>
      </c>
    </row>
    <row r="76" spans="1:45" ht="12.75">
      <c r="A76" s="1">
        <v>10</v>
      </c>
      <c r="B76" s="415" t="str">
        <f>calcAT!E178</f>
        <v>-</v>
      </c>
      <c r="C76" s="415"/>
      <c r="D76" s="387"/>
      <c r="E76" s="387"/>
      <c r="F76" s="387"/>
      <c r="G76" s="387"/>
      <c r="H76" s="387"/>
      <c r="I76" s="403"/>
      <c r="J76" s="306">
        <v>36</v>
      </c>
      <c r="K76" s="580"/>
      <c r="L76" s="581"/>
      <c r="M76" s="582" t="str">
        <f>IF(D76=0,calcAT!$D$2,DAYS360(D76,G76+1))</f>
        <v>-</v>
      </c>
      <c r="N76" s="583"/>
      <c r="O76" s="584" t="str">
        <f>IF(M76=calcAT!$D$2,calcAT!$D$2,INT(M76/30))</f>
        <v>-</v>
      </c>
      <c r="P76" s="584"/>
      <c r="Q76" s="61" t="str">
        <f>IF(O76=calcAT!$D$2,calcAT!$D$2,M76-(O76*30))</f>
        <v>-</v>
      </c>
      <c r="S76" s="54"/>
      <c r="T76" t="s">
        <v>210</v>
      </c>
      <c r="AG76" s="302"/>
      <c r="AN76"/>
      <c r="AO76"/>
      <c r="AP76"/>
      <c r="AQ76"/>
      <c r="AR76"/>
      <c r="AS76"/>
    </row>
    <row r="77" spans="1:45" ht="12.75">
      <c r="A77" s="1">
        <v>11</v>
      </c>
      <c r="B77" s="415" t="str">
        <f>calcAT!E179</f>
        <v>-</v>
      </c>
      <c r="C77" s="415"/>
      <c r="D77" s="387"/>
      <c r="E77" s="387"/>
      <c r="F77" s="387"/>
      <c r="G77" s="387"/>
      <c r="H77" s="387"/>
      <c r="I77" s="403"/>
      <c r="J77" s="306">
        <v>36</v>
      </c>
      <c r="K77" s="580"/>
      <c r="L77" s="581"/>
      <c r="M77" s="582" t="str">
        <f>IF(D77=0,calcAT!$D$2,DAYS360(D77,G77+1))</f>
        <v>-</v>
      </c>
      <c r="N77" s="583"/>
      <c r="O77" s="584" t="str">
        <f>IF(M77=calcAT!$D$2,calcAT!$D$2,INT(M77/30))</f>
        <v>-</v>
      </c>
      <c r="P77" s="584"/>
      <c r="Q77" s="61" t="str">
        <f>IF(O77=calcAT!$D$2,calcAT!$D$2,M77-(O77*30))</f>
        <v>-</v>
      </c>
      <c r="S77" s="54"/>
      <c r="AG77" s="54"/>
      <c r="AN77"/>
      <c r="AO77"/>
      <c r="AP77"/>
      <c r="AQ77"/>
      <c r="AR77"/>
      <c r="AS77"/>
    </row>
    <row r="78" spans="1:45" ht="12.75">
      <c r="A78" s="1">
        <v>12</v>
      </c>
      <c r="B78" s="415" t="str">
        <f>calcAT!E180</f>
        <v>-</v>
      </c>
      <c r="C78" s="415"/>
      <c r="D78" s="387"/>
      <c r="E78" s="387"/>
      <c r="F78" s="387"/>
      <c r="G78" s="387"/>
      <c r="H78" s="387"/>
      <c r="I78" s="403"/>
      <c r="J78" s="306">
        <v>36</v>
      </c>
      <c r="K78" s="580"/>
      <c r="L78" s="581"/>
      <c r="M78" s="582" t="str">
        <f>IF(D78=0,calcAT!$D$2,DAYS360(D78,G78+1))</f>
        <v>-</v>
      </c>
      <c r="N78" s="583"/>
      <c r="O78" s="584" t="str">
        <f>IF(M78=calcAT!$D$2,calcAT!$D$2,INT(M78/30))</f>
        <v>-</v>
      </c>
      <c r="P78" s="584"/>
      <c r="Q78" s="61" t="str">
        <f>IF(O78=calcAT!$D$2,calcAT!$D$2,M78-(O78*30))</f>
        <v>-</v>
      </c>
      <c r="S78" s="54"/>
      <c r="T78" s="76" t="s">
        <v>204</v>
      </c>
      <c r="U78" s="76"/>
      <c r="AG78" s="54"/>
      <c r="AN78"/>
      <c r="AO78"/>
      <c r="AP78"/>
      <c r="AQ78"/>
      <c r="AR78"/>
      <c r="AS78"/>
    </row>
    <row r="79" spans="1:45" ht="12.75">
      <c r="A79" s="1">
        <v>13</v>
      </c>
      <c r="B79" s="415" t="str">
        <f>calcAT!E181</f>
        <v>-</v>
      </c>
      <c r="C79" s="415"/>
      <c r="D79" s="387"/>
      <c r="E79" s="387"/>
      <c r="F79" s="387"/>
      <c r="G79" s="387"/>
      <c r="H79" s="387"/>
      <c r="I79" s="403"/>
      <c r="J79" s="306">
        <v>36</v>
      </c>
      <c r="K79" s="580"/>
      <c r="L79" s="581"/>
      <c r="M79" s="582" t="str">
        <f>IF(D79=0,calcAT!$D$2,DAYS360(D79,G79+1))</f>
        <v>-</v>
      </c>
      <c r="N79" s="583"/>
      <c r="O79" s="584" t="str">
        <f>IF(M79=calcAT!$D$2,calcAT!$D$2,INT(M79/30))</f>
        <v>-</v>
      </c>
      <c r="P79" s="584"/>
      <c r="Q79" s="61" t="str">
        <f>IF(O79=calcAT!$D$2,calcAT!$D$2,M79-(O79*30))</f>
        <v>-</v>
      </c>
      <c r="S79" s="54"/>
      <c r="T79" s="76" t="s">
        <v>205</v>
      </c>
      <c r="U79" s="76"/>
      <c r="AG79" s="54"/>
      <c r="AN79"/>
      <c r="AO79"/>
      <c r="AP79"/>
      <c r="AQ79"/>
      <c r="AR79"/>
      <c r="AS79"/>
    </row>
    <row r="80" spans="1:45" ht="12.75">
      <c r="A80" s="1">
        <v>14</v>
      </c>
      <c r="B80" s="415" t="str">
        <f>calcAT!E182</f>
        <v>-</v>
      </c>
      <c r="C80" s="415"/>
      <c r="D80" s="387"/>
      <c r="E80" s="387"/>
      <c r="F80" s="387"/>
      <c r="G80" s="387"/>
      <c r="H80" s="387"/>
      <c r="I80" s="403"/>
      <c r="J80" s="306">
        <v>36</v>
      </c>
      <c r="K80" s="580"/>
      <c r="L80" s="581"/>
      <c r="M80" s="582" t="str">
        <f>IF(D80=0,calcAT!$D$2,DAYS360(D80,G80+1))</f>
        <v>-</v>
      </c>
      <c r="N80" s="583"/>
      <c r="O80" s="584" t="str">
        <f>IF(M80=calcAT!$D$2,calcAT!$D$2,INT(M80/30))</f>
        <v>-</v>
      </c>
      <c r="P80" s="584"/>
      <c r="Q80" s="61" t="str">
        <f>IF(O80=calcAT!$D$2,calcAT!$D$2,M80-(O80*30))</f>
        <v>-</v>
      </c>
      <c r="S80" s="54"/>
      <c r="T80" t="s">
        <v>206</v>
      </c>
      <c r="U80" s="76"/>
      <c r="AG80" s="54"/>
      <c r="AN80"/>
      <c r="AO80"/>
      <c r="AP80"/>
      <c r="AQ80"/>
      <c r="AR80"/>
      <c r="AS80"/>
    </row>
    <row r="81" spans="1:47" ht="12.75">
      <c r="A81" s="1">
        <v>15</v>
      </c>
      <c r="B81" s="415" t="str">
        <f>calcAT!E183</f>
        <v>-</v>
      </c>
      <c r="C81" s="415"/>
      <c r="D81" s="387"/>
      <c r="E81" s="387"/>
      <c r="F81" s="387"/>
      <c r="G81" s="387"/>
      <c r="H81" s="387"/>
      <c r="I81" s="403"/>
      <c r="J81" s="306">
        <v>36</v>
      </c>
      <c r="K81" s="580"/>
      <c r="L81" s="581"/>
      <c r="M81" s="582" t="str">
        <f>IF(D81=0,calcAT!$D$2,DAYS360(D81,G81+1))</f>
        <v>-</v>
      </c>
      <c r="N81" s="583"/>
      <c r="O81" s="584" t="str">
        <f>IF(M81=calcAT!$D$2,calcAT!$D$2,INT(M81/30))</f>
        <v>-</v>
      </c>
      <c r="P81" s="584"/>
      <c r="Q81" s="61" t="str">
        <f>IF(O81=calcAT!$D$2,calcAT!$D$2,M81-(O81*30))</f>
        <v>-</v>
      </c>
      <c r="S81" s="54"/>
      <c r="T81" t="s">
        <v>211</v>
      </c>
      <c r="U81" s="76"/>
      <c r="AG81" s="54"/>
      <c r="AH81" s="54"/>
      <c r="AI81" s="54"/>
      <c r="AJ81" s="54"/>
      <c r="AK81" s="54"/>
      <c r="AL81" s="54"/>
      <c r="AM81" s="54"/>
      <c r="AT81" s="54"/>
      <c r="AU81" s="54"/>
    </row>
    <row r="82" spans="1:47" ht="12.75">
      <c r="A82" s="1">
        <v>16</v>
      </c>
      <c r="B82" s="415" t="str">
        <f>calcAT!E184</f>
        <v>-</v>
      </c>
      <c r="C82" s="415"/>
      <c r="D82" s="387"/>
      <c r="E82" s="387"/>
      <c r="F82" s="387"/>
      <c r="G82" s="387"/>
      <c r="H82" s="387"/>
      <c r="I82" s="403"/>
      <c r="J82" s="306">
        <v>36</v>
      </c>
      <c r="K82" s="580"/>
      <c r="L82" s="581"/>
      <c r="M82" s="582" t="str">
        <f>IF(D82=0,calcAT!$D$2,DAYS360(D82,G82+1))</f>
        <v>-</v>
      </c>
      <c r="N82" s="583"/>
      <c r="O82" s="584" t="str">
        <f>IF(M82=calcAT!$D$2,calcAT!$D$2,INT(M82/30))</f>
        <v>-</v>
      </c>
      <c r="P82" s="584"/>
      <c r="Q82" s="61" t="str">
        <f>IF(O82=calcAT!$D$2,calcAT!$D$2,M82-(O82*30))</f>
        <v>-</v>
      </c>
      <c r="S82" s="54"/>
      <c r="U82" s="76"/>
      <c r="AG82" s="54"/>
      <c r="AH82" s="54"/>
      <c r="AI82" s="54"/>
      <c r="AJ82" s="54"/>
      <c r="AK82" s="54"/>
      <c r="AL82" s="54"/>
      <c r="AM82" s="54"/>
      <c r="AT82" s="54"/>
      <c r="AU82" s="54"/>
    </row>
    <row r="83" spans="1:47" ht="12.75">
      <c r="A83" s="1">
        <v>17</v>
      </c>
      <c r="B83" s="415" t="str">
        <f>calcAT!E185</f>
        <v>-</v>
      </c>
      <c r="C83" s="415"/>
      <c r="D83" s="387"/>
      <c r="E83" s="387"/>
      <c r="F83" s="387"/>
      <c r="G83" s="387"/>
      <c r="H83" s="387"/>
      <c r="I83" s="403"/>
      <c r="J83" s="306">
        <v>36</v>
      </c>
      <c r="K83" s="580"/>
      <c r="L83" s="581"/>
      <c r="M83" s="582" t="str">
        <f>IF(D83=0,calcAT!$D$2,DAYS360(D83,G83+1))</f>
        <v>-</v>
      </c>
      <c r="N83" s="583"/>
      <c r="O83" s="584" t="str">
        <f>IF(M83=calcAT!$D$2,calcAT!$D$2,INT(M83/30))</f>
        <v>-</v>
      </c>
      <c r="P83" s="584"/>
      <c r="Q83" s="61" t="str">
        <f>IF(O83=calcAT!$D$2,calcAT!$D$2,M83-(O83*30))</f>
        <v>-</v>
      </c>
      <c r="S83" s="54"/>
      <c r="T83" s="76"/>
      <c r="U83" t="s">
        <v>200</v>
      </c>
      <c r="V83" s="76"/>
      <c r="W83" s="76"/>
      <c r="X83" s="76"/>
      <c r="Y83" s="76"/>
      <c r="Z83" s="76"/>
      <c r="AA83" s="76"/>
      <c r="AB83" s="76"/>
      <c r="AC83" s="76"/>
      <c r="AD83" s="76"/>
      <c r="AE83" s="76"/>
      <c r="AF83" s="76"/>
      <c r="AG83" s="54"/>
      <c r="AH83" s="54"/>
      <c r="AI83" s="54"/>
      <c r="AJ83" s="54"/>
      <c r="AK83" s="54"/>
      <c r="AL83" s="54"/>
      <c r="AM83" s="54"/>
      <c r="AT83" s="54"/>
      <c r="AU83" s="54"/>
    </row>
    <row r="84" spans="1:32" ht="12.75">
      <c r="A84" s="1">
        <v>18</v>
      </c>
      <c r="B84" s="415" t="str">
        <f>calcAT!E186</f>
        <v>-</v>
      </c>
      <c r="C84" s="415"/>
      <c r="D84" s="387"/>
      <c r="E84" s="387"/>
      <c r="F84" s="387"/>
      <c r="G84" s="387"/>
      <c r="H84" s="387"/>
      <c r="I84" s="403"/>
      <c r="J84" s="306">
        <v>36</v>
      </c>
      <c r="K84" s="580"/>
      <c r="L84" s="581"/>
      <c r="M84" s="582" t="str">
        <f>IF(D84=0,calcAT!$D$2,DAYS360(D84,G84+1))</f>
        <v>-</v>
      </c>
      <c r="N84" s="583"/>
      <c r="O84" s="584" t="str">
        <f>IF(M84=calcAT!$D$2,calcAT!$D$2,INT(M84/30))</f>
        <v>-</v>
      </c>
      <c r="P84" s="584"/>
      <c r="Q84" s="61" t="str">
        <f>IF(O84=calcAT!$D$2,calcAT!$D$2,M84-(O84*30))</f>
        <v>-</v>
      </c>
      <c r="T84" s="76"/>
      <c r="U84" t="s">
        <v>193</v>
      </c>
      <c r="V84" s="76"/>
      <c r="W84" s="76"/>
      <c r="X84" s="76"/>
      <c r="Y84" s="76"/>
      <c r="Z84" s="76"/>
      <c r="AA84" s="76"/>
      <c r="AB84" s="76"/>
      <c r="AC84" s="76"/>
      <c r="AD84" s="76"/>
      <c r="AE84" s="76"/>
      <c r="AF84" s="76"/>
    </row>
    <row r="85" spans="1:32" ht="12.75">
      <c r="A85" s="1">
        <v>19</v>
      </c>
      <c r="B85" s="415" t="str">
        <f>calcAT!E187</f>
        <v>-</v>
      </c>
      <c r="C85" s="415"/>
      <c r="D85" s="387"/>
      <c r="E85" s="387"/>
      <c r="F85" s="387"/>
      <c r="G85" s="387"/>
      <c r="H85" s="387"/>
      <c r="I85" s="403"/>
      <c r="J85" s="306">
        <v>36</v>
      </c>
      <c r="K85" s="580"/>
      <c r="L85" s="581"/>
      <c r="M85" s="582" t="str">
        <f>IF(D85=0,calcAT!$D$2,DAYS360(D85,G85+1))</f>
        <v>-</v>
      </c>
      <c r="N85" s="583"/>
      <c r="O85" s="584" t="str">
        <f>IF(M85=calcAT!$D$2,calcAT!$D$2,INT(M85/30))</f>
        <v>-</v>
      </c>
      <c r="P85" s="584"/>
      <c r="Q85" s="61" t="str">
        <f>IF(O85=calcAT!$D$2,calcAT!$D$2,M85-(O85*30))</f>
        <v>-</v>
      </c>
      <c r="U85" t="s">
        <v>194</v>
      </c>
      <c r="V85" s="76"/>
      <c r="W85" s="76"/>
      <c r="X85" s="76"/>
      <c r="Y85" s="76"/>
      <c r="Z85" s="76"/>
      <c r="AA85" s="76"/>
      <c r="AB85" s="76"/>
      <c r="AC85" s="76"/>
      <c r="AD85" s="76"/>
      <c r="AE85" s="76"/>
      <c r="AF85" s="76"/>
    </row>
    <row r="86" spans="1:32" ht="12.75">
      <c r="A86" s="1">
        <v>20</v>
      </c>
      <c r="B86" s="415" t="str">
        <f>calcAT!E188</f>
        <v>-</v>
      </c>
      <c r="C86" s="415"/>
      <c r="D86" s="387"/>
      <c r="E86" s="387"/>
      <c r="F86" s="387"/>
      <c r="G86" s="387"/>
      <c r="H86" s="387"/>
      <c r="I86" s="403"/>
      <c r="J86" s="306">
        <v>36</v>
      </c>
      <c r="K86" s="580"/>
      <c r="L86" s="581"/>
      <c r="M86" s="582" t="str">
        <f>IF(D86=0,calcAT!$D$2,DAYS360(D86,G86+1))</f>
        <v>-</v>
      </c>
      <c r="N86" s="583"/>
      <c r="O86" s="584" t="str">
        <f>IF(M86=calcAT!$D$2,calcAT!$D$2,INT(M86/30))</f>
        <v>-</v>
      </c>
      <c r="P86" s="584"/>
      <c r="Q86" s="61" t="str">
        <f>IF(O86=calcAT!$D$2,calcAT!$D$2,M86-(O86*30))</f>
        <v>-</v>
      </c>
      <c r="U86" t="s">
        <v>195</v>
      </c>
      <c r="V86" s="76"/>
      <c r="W86" s="76"/>
      <c r="X86" s="76"/>
      <c r="Y86" s="76"/>
      <c r="Z86" s="76"/>
      <c r="AA86" s="76"/>
      <c r="AB86" s="76"/>
      <c r="AC86" s="76"/>
      <c r="AD86" s="76"/>
      <c r="AE86" s="76"/>
      <c r="AF86" s="76"/>
    </row>
    <row r="87" spans="1:32" ht="12.75">
      <c r="A87" s="1">
        <v>21</v>
      </c>
      <c r="B87" s="415" t="str">
        <f>calcAT!E189</f>
        <v>-</v>
      </c>
      <c r="C87" s="415"/>
      <c r="D87" s="387"/>
      <c r="E87" s="387"/>
      <c r="F87" s="387"/>
      <c r="G87" s="387"/>
      <c r="H87" s="387"/>
      <c r="I87" s="403"/>
      <c r="J87" s="306">
        <v>36</v>
      </c>
      <c r="K87" s="580"/>
      <c r="L87" s="581"/>
      <c r="M87" s="582" t="str">
        <f>IF(D87=0,calcAT!$D$2,DAYS360(D87,G87+1))</f>
        <v>-</v>
      </c>
      <c r="N87" s="583"/>
      <c r="O87" s="584" t="str">
        <f>IF(M87=calcAT!$D$2,calcAT!$D$2,INT(M87/30))</f>
        <v>-</v>
      </c>
      <c r="P87" s="584"/>
      <c r="Q87" s="61" t="str">
        <f>IF(O87=calcAT!$D$2,calcAT!$D$2,M87-(O87*30))</f>
        <v>-</v>
      </c>
      <c r="T87" s="76"/>
      <c r="U87" t="s">
        <v>196</v>
      </c>
      <c r="V87" s="76"/>
      <c r="W87" s="76"/>
      <c r="X87" s="76"/>
      <c r="Y87" s="76"/>
      <c r="Z87" s="76"/>
      <c r="AA87" s="76"/>
      <c r="AB87" s="76"/>
      <c r="AC87" s="76"/>
      <c r="AD87" s="76"/>
      <c r="AE87" s="76"/>
      <c r="AF87" s="76"/>
    </row>
    <row r="88" spans="1:32" ht="12.75">
      <c r="A88" s="1">
        <v>22</v>
      </c>
      <c r="B88" s="415" t="str">
        <f>calcAT!E190</f>
        <v>-</v>
      </c>
      <c r="C88" s="415"/>
      <c r="D88" s="387"/>
      <c r="E88" s="387"/>
      <c r="F88" s="387"/>
      <c r="G88" s="387"/>
      <c r="H88" s="387"/>
      <c r="I88" s="403"/>
      <c r="J88" s="306">
        <v>36</v>
      </c>
      <c r="K88" s="580"/>
      <c r="L88" s="581"/>
      <c r="M88" s="582" t="str">
        <f>IF(D88=0,calcAT!$D$2,DAYS360(D88,G88+1))</f>
        <v>-</v>
      </c>
      <c r="N88" s="583"/>
      <c r="O88" s="584" t="str">
        <f>IF(M88=calcAT!$D$2,calcAT!$D$2,INT(M88/30))</f>
        <v>-</v>
      </c>
      <c r="P88" s="584"/>
      <c r="Q88" s="61" t="str">
        <f>IF(O88=calcAT!$D$2,calcAT!$D$2,M88-(O88*30))</f>
        <v>-</v>
      </c>
      <c r="T88" s="76"/>
      <c r="U88" s="76" t="s">
        <v>197</v>
      </c>
      <c r="V88" s="76"/>
      <c r="W88" s="76"/>
      <c r="X88" s="76"/>
      <c r="Y88" s="76"/>
      <c r="Z88" s="76"/>
      <c r="AA88" s="76"/>
      <c r="AB88" s="76"/>
      <c r="AC88" s="76"/>
      <c r="AD88" s="76"/>
      <c r="AE88" s="76"/>
      <c r="AF88" s="76"/>
    </row>
    <row r="89" spans="1:32" ht="12.75">
      <c r="A89" s="1">
        <v>23</v>
      </c>
      <c r="B89" s="415" t="str">
        <f>calcAT!E191</f>
        <v>-</v>
      </c>
      <c r="C89" s="415"/>
      <c r="D89" s="387"/>
      <c r="E89" s="387"/>
      <c r="F89" s="387"/>
      <c r="G89" s="387"/>
      <c r="H89" s="387"/>
      <c r="I89" s="403"/>
      <c r="J89" s="306">
        <v>36</v>
      </c>
      <c r="K89" s="580"/>
      <c r="L89" s="581"/>
      <c r="M89" s="582" t="str">
        <f>IF(D89=0,calcAT!$D$2,DAYS360(D89,G89+1))</f>
        <v>-</v>
      </c>
      <c r="N89" s="583"/>
      <c r="O89" s="584" t="str">
        <f>IF(M89=calcAT!$D$2,calcAT!$D$2,INT(M89/30))</f>
        <v>-</v>
      </c>
      <c r="P89" s="584"/>
      <c r="Q89" s="61" t="str">
        <f>IF(O89=calcAT!$D$2,calcAT!$D$2,M89-(O89*30))</f>
        <v>-</v>
      </c>
      <c r="T89" s="76"/>
      <c r="U89" s="76" t="s">
        <v>198</v>
      </c>
      <c r="V89" s="76"/>
      <c r="W89" s="76"/>
      <c r="X89" s="76"/>
      <c r="Y89" s="76"/>
      <c r="Z89" s="76"/>
      <c r="AA89" s="76"/>
      <c r="AB89" s="76"/>
      <c r="AC89" s="76"/>
      <c r="AD89" s="76"/>
      <c r="AE89" s="76"/>
      <c r="AF89" s="76"/>
    </row>
    <row r="90" spans="1:32" ht="12.75">
      <c r="A90" s="1">
        <v>24</v>
      </c>
      <c r="B90" s="415" t="str">
        <f>calcAT!E192</f>
        <v>-</v>
      </c>
      <c r="C90" s="415"/>
      <c r="D90" s="387"/>
      <c r="E90" s="387"/>
      <c r="F90" s="387"/>
      <c r="G90" s="387"/>
      <c r="H90" s="387"/>
      <c r="I90" s="403"/>
      <c r="J90" s="306">
        <v>36</v>
      </c>
      <c r="K90" s="580"/>
      <c r="L90" s="581"/>
      <c r="M90" s="582" t="str">
        <f>IF(D90=0,calcAT!$D$2,DAYS360(D90,G90+1))</f>
        <v>-</v>
      </c>
      <c r="N90" s="583"/>
      <c r="O90" s="584" t="str">
        <f>IF(M90=calcAT!$D$2,calcAT!$D$2,INT(M90/30))</f>
        <v>-</v>
      </c>
      <c r="P90" s="584"/>
      <c r="Q90" s="61" t="str">
        <f>IF(O90=calcAT!$D$2,calcAT!$D$2,M90-(O90*30))</f>
        <v>-</v>
      </c>
      <c r="T90" s="76"/>
      <c r="U90" s="76" t="s">
        <v>199</v>
      </c>
      <c r="V90" s="76"/>
      <c r="W90" s="76"/>
      <c r="X90" s="76"/>
      <c r="Y90" s="76"/>
      <c r="Z90" s="76"/>
      <c r="AA90" s="76"/>
      <c r="AB90" s="76"/>
      <c r="AC90" s="76"/>
      <c r="AD90" s="76"/>
      <c r="AE90" s="76"/>
      <c r="AF90" s="76"/>
    </row>
    <row r="91" spans="1:32" ht="12.75">
      <c r="A91" s="1">
        <v>25</v>
      </c>
      <c r="B91" s="415" t="str">
        <f>calcAT!E193</f>
        <v>-</v>
      </c>
      <c r="C91" s="415"/>
      <c r="D91" s="387"/>
      <c r="E91" s="387"/>
      <c r="F91" s="387"/>
      <c r="G91" s="387"/>
      <c r="H91" s="387"/>
      <c r="I91" s="403"/>
      <c r="J91" s="307">
        <v>36</v>
      </c>
      <c r="K91" s="633"/>
      <c r="L91" s="634"/>
      <c r="M91" s="582" t="str">
        <f>IF(D91=0,calcAT!$D$2,DAYS360(D91,G91+1))</f>
        <v>-</v>
      </c>
      <c r="N91" s="583"/>
      <c r="O91" s="584" t="str">
        <f>IF(M91=calcAT!$D$2,calcAT!$D$2,INT(M91/30))</f>
        <v>-</v>
      </c>
      <c r="P91" s="584"/>
      <c r="Q91" s="61" t="str">
        <f>IF(O91=calcAT!$D$2,calcAT!$D$2,M91-(O91*30))</f>
        <v>-</v>
      </c>
      <c r="T91" s="76"/>
      <c r="U91" s="76"/>
      <c r="V91" s="76"/>
      <c r="W91" s="76"/>
      <c r="X91" s="76"/>
      <c r="Y91" s="76"/>
      <c r="Z91" s="76"/>
      <c r="AA91" s="76"/>
      <c r="AB91" s="76"/>
      <c r="AC91" s="76"/>
      <c r="AD91" s="76"/>
      <c r="AE91" s="76"/>
      <c r="AF91" s="76"/>
    </row>
    <row r="92" spans="2:32" ht="12.75">
      <c r="B92" s="388" t="s">
        <v>118</v>
      </c>
      <c r="C92" s="388"/>
      <c r="D92" s="388"/>
      <c r="E92" s="388"/>
      <c r="F92" s="388"/>
      <c r="G92" s="388"/>
      <c r="H92" s="388"/>
      <c r="I92" s="388"/>
      <c r="J92" s="389"/>
      <c r="K92" s="389"/>
      <c r="L92" s="389"/>
      <c r="M92" s="388"/>
      <c r="N92" s="388"/>
      <c r="O92" s="390">
        <f>SUM(O67:O91)</f>
        <v>0</v>
      </c>
      <c r="P92" s="390"/>
      <c r="Q92" s="159">
        <f>SUM(Q67:Q91)</f>
        <v>0</v>
      </c>
      <c r="T92" s="76"/>
      <c r="U92" t="s">
        <v>201</v>
      </c>
      <c r="V92" s="76"/>
      <c r="W92" s="76"/>
      <c r="X92" s="76"/>
      <c r="Y92" s="76"/>
      <c r="Z92" s="76"/>
      <c r="AA92" s="76"/>
      <c r="AB92" s="76"/>
      <c r="AC92" s="76"/>
      <c r="AD92" s="76"/>
      <c r="AE92" s="76"/>
      <c r="AF92" s="76"/>
    </row>
    <row r="93" spans="2:32" ht="13.5" thickBot="1">
      <c r="B93" s="439"/>
      <c r="C93" s="440"/>
      <c r="D93" s="440"/>
      <c r="E93" s="440"/>
      <c r="F93" s="440"/>
      <c r="G93" s="440"/>
      <c r="H93" s="440"/>
      <c r="I93" s="440"/>
      <c r="J93" s="440"/>
      <c r="K93" s="440"/>
      <c r="L93" s="440"/>
      <c r="M93" s="440"/>
      <c r="N93" s="440"/>
      <c r="O93" s="440"/>
      <c r="P93" s="441"/>
      <c r="Q93" s="147"/>
      <c r="T93" s="76"/>
      <c r="U93" s="76" t="s">
        <v>202</v>
      </c>
      <c r="V93" s="76"/>
      <c r="W93" s="76"/>
      <c r="X93" s="76"/>
      <c r="Y93" s="76"/>
      <c r="Z93" s="76"/>
      <c r="AA93" s="76"/>
      <c r="AB93" s="76"/>
      <c r="AC93" s="76"/>
      <c r="AD93" s="76"/>
      <c r="AE93" s="76"/>
      <c r="AF93" s="76"/>
    </row>
    <row r="94" spans="2:32" ht="13.5" thickBot="1">
      <c r="B94" s="377" t="s">
        <v>104</v>
      </c>
      <c r="C94" s="378"/>
      <c r="D94" s="378"/>
      <c r="E94" s="378"/>
      <c r="F94" s="379"/>
      <c r="G94" s="380">
        <f>calcAT!I212</f>
        <v>0</v>
      </c>
      <c r="H94" s="381"/>
      <c r="I94" s="382" t="s">
        <v>128</v>
      </c>
      <c r="J94" s="382"/>
      <c r="K94" s="383">
        <f>calcAT!K212</f>
        <v>0</v>
      </c>
      <c r="L94" s="383"/>
      <c r="M94" s="391" t="s">
        <v>106</v>
      </c>
      <c r="N94" s="391"/>
      <c r="O94" s="392"/>
      <c r="P94" s="393">
        <f>calcAT!P212</f>
        <v>0</v>
      </c>
      <c r="Q94" s="394"/>
      <c r="T94" s="76"/>
      <c r="U94" s="76" t="s">
        <v>203</v>
      </c>
      <c r="V94" s="76"/>
      <c r="W94" s="76"/>
      <c r="X94" s="76"/>
      <c r="Y94" s="76"/>
      <c r="Z94" s="76"/>
      <c r="AA94" s="76"/>
      <c r="AB94" s="76"/>
      <c r="AC94" s="76"/>
      <c r="AD94" s="76"/>
      <c r="AE94" s="76"/>
      <c r="AF94" s="76"/>
    </row>
    <row r="95" spans="2:17" ht="12.75">
      <c r="B95" s="396" t="s">
        <v>135</v>
      </c>
      <c r="C95" s="396"/>
      <c r="D95" s="396"/>
      <c r="E95" s="396"/>
      <c r="F95" s="396"/>
      <c r="G95" s="372" t="str">
        <f>IF(SUM($M$67:$M$91)=0,calcAT!$D$2,AND($B$67:$B$91))</f>
        <v>-</v>
      </c>
      <c r="H95" s="498"/>
      <c r="I95" s="76"/>
      <c r="J95" s="76"/>
      <c r="K95" s="372" t="str">
        <f>IF(SUM($M$67:$M$91)=0,calcAT!$D$2,AND($B$67:$B$91))</f>
        <v>-</v>
      </c>
      <c r="L95" s="498"/>
      <c r="M95" s="76"/>
      <c r="N95" s="76"/>
      <c r="O95" s="76"/>
      <c r="P95" s="372" t="str">
        <f>IF(SUM($M$67:$M$91)=0,calcAT!$D$2,AND($B$67:$B$91))</f>
        <v>-</v>
      </c>
      <c r="Q95" s="498"/>
    </row>
    <row r="96" ht="12.75"/>
    <row r="97" ht="12.75">
      <c r="B97" s="321" t="s">
        <v>223</v>
      </c>
    </row>
    <row r="98" ht="12.75"/>
    <row r="99" ht="12.75">
      <c r="B99" s="308" t="s">
        <v>213</v>
      </c>
    </row>
    <row r="100" ht="12.75">
      <c r="B100" s="304" t="s">
        <v>212</v>
      </c>
    </row>
    <row r="101" ht="12.75">
      <c r="B101" s="304" t="s">
        <v>214</v>
      </c>
    </row>
    <row r="103" ht="15">
      <c r="B103" s="319" t="s">
        <v>219</v>
      </c>
    </row>
    <row r="104" ht="12.75">
      <c r="B104" s="76" t="s">
        <v>222</v>
      </c>
    </row>
    <row r="105" ht="12.75">
      <c r="B105" s="320" t="s">
        <v>220</v>
      </c>
    </row>
    <row r="106" ht="12.75">
      <c r="B106" s="304" t="s">
        <v>221</v>
      </c>
    </row>
  </sheetData>
  <sheetProtection sheet="1"/>
  <mergeCells count="728">
    <mergeCell ref="AP35:AQ35"/>
    <mergeCell ref="AP36:AQ36"/>
    <mergeCell ref="AP37:AQ37"/>
    <mergeCell ref="S46:X46"/>
    <mergeCell ref="AP42:AQ42"/>
    <mergeCell ref="AP39:AQ39"/>
    <mergeCell ref="AP38:AQ38"/>
    <mergeCell ref="AC46:AD46"/>
    <mergeCell ref="X35:Z35"/>
    <mergeCell ref="U36:W36"/>
    <mergeCell ref="B2:AI2"/>
    <mergeCell ref="Y3:AI3"/>
    <mergeCell ref="C3:U3"/>
    <mergeCell ref="K4:L4"/>
    <mergeCell ref="I4:J4"/>
    <mergeCell ref="V3:W3"/>
    <mergeCell ref="R4:T4"/>
    <mergeCell ref="W4:AC4"/>
    <mergeCell ref="M4:Q4"/>
    <mergeCell ref="U4:V4"/>
    <mergeCell ref="AR35:AS35"/>
    <mergeCell ref="AR36:AS36"/>
    <mergeCell ref="AR37:AS37"/>
    <mergeCell ref="AR38:AS38"/>
    <mergeCell ref="AR34:AS34"/>
    <mergeCell ref="AR26:AS26"/>
    <mergeCell ref="AR29:AS29"/>
    <mergeCell ref="AR30:AS30"/>
    <mergeCell ref="AR31:AS31"/>
    <mergeCell ref="AR33:AS33"/>
    <mergeCell ref="AP30:AQ30"/>
    <mergeCell ref="AP43:AQ43"/>
    <mergeCell ref="AR43:AS43"/>
    <mergeCell ref="AR39:AS39"/>
    <mergeCell ref="AR40:AS40"/>
    <mergeCell ref="AR41:AS41"/>
    <mergeCell ref="AP41:AQ41"/>
    <mergeCell ref="AR42:AS42"/>
    <mergeCell ref="AP40:AQ40"/>
    <mergeCell ref="AP34:AQ34"/>
    <mergeCell ref="AR18:AS18"/>
    <mergeCell ref="AR19:AS19"/>
    <mergeCell ref="AR20:AS20"/>
    <mergeCell ref="AR21:AS21"/>
    <mergeCell ref="AP24:AQ24"/>
    <mergeCell ref="AR28:AS28"/>
    <mergeCell ref="AP18:AQ18"/>
    <mergeCell ref="AP19:AQ19"/>
    <mergeCell ref="AP20:AQ20"/>
    <mergeCell ref="AP21:AQ21"/>
    <mergeCell ref="S35:T35"/>
    <mergeCell ref="Y46:Z46"/>
    <mergeCell ref="AH46:AI46"/>
    <mergeCell ref="AG55:AH55"/>
    <mergeCell ref="AB49:AG49"/>
    <mergeCell ref="S36:T36"/>
    <mergeCell ref="AB37:AC37"/>
    <mergeCell ref="AB38:AC38"/>
    <mergeCell ref="X37:Z37"/>
    <mergeCell ref="X38:Z38"/>
    <mergeCell ref="AD55:AF55"/>
    <mergeCell ref="AE27:AF27"/>
    <mergeCell ref="AG27:AH27"/>
    <mergeCell ref="AE24:AF24"/>
    <mergeCell ref="AG38:AH38"/>
    <mergeCell ref="AG39:AH39"/>
    <mergeCell ref="AE37:AF37"/>
    <mergeCell ref="S53:AI53"/>
    <mergeCell ref="S54:Z54"/>
    <mergeCell ref="X26:Z26"/>
    <mergeCell ref="AR22:AS22"/>
    <mergeCell ref="AR23:AS23"/>
    <mergeCell ref="AR24:AS24"/>
    <mergeCell ref="AR25:AS25"/>
    <mergeCell ref="AR27:AS27"/>
    <mergeCell ref="AR32:AS32"/>
    <mergeCell ref="AP31:AQ31"/>
    <mergeCell ref="AP29:AQ29"/>
    <mergeCell ref="AP22:AQ22"/>
    <mergeCell ref="AP23:AQ23"/>
    <mergeCell ref="T72:AD72"/>
    <mergeCell ref="AE65:AG65"/>
    <mergeCell ref="AE67:AG67"/>
    <mergeCell ref="AA54:AC54"/>
    <mergeCell ref="AD54:AI54"/>
    <mergeCell ref="S56:X56"/>
    <mergeCell ref="B95:F95"/>
    <mergeCell ref="G95:H95"/>
    <mergeCell ref="K95:L95"/>
    <mergeCell ref="P95:Q95"/>
    <mergeCell ref="AE69:AG69"/>
    <mergeCell ref="AE70:AG70"/>
    <mergeCell ref="O92:P92"/>
    <mergeCell ref="B92:N92"/>
    <mergeCell ref="B89:C89"/>
    <mergeCell ref="D89:F89"/>
    <mergeCell ref="S59:AG59"/>
    <mergeCell ref="AE64:AG64"/>
    <mergeCell ref="X49:Y49"/>
    <mergeCell ref="S50:AI50"/>
    <mergeCell ref="AB56:AC56"/>
    <mergeCell ref="S58:AB58"/>
    <mergeCell ref="AG58:AI58"/>
    <mergeCell ref="AC58:AF58"/>
    <mergeCell ref="S57:X57"/>
    <mergeCell ref="Y57:AA57"/>
    <mergeCell ref="K30:L30"/>
    <mergeCell ref="K34:L34"/>
    <mergeCell ref="S43:AF43"/>
    <mergeCell ref="AB39:AC39"/>
    <mergeCell ref="AB42:AC42"/>
    <mergeCell ref="U42:W42"/>
    <mergeCell ref="K36:L36"/>
    <mergeCell ref="K31:L31"/>
    <mergeCell ref="K32:L32"/>
    <mergeCell ref="K39:L39"/>
    <mergeCell ref="G76:I76"/>
    <mergeCell ref="K78:L78"/>
    <mergeCell ref="K79:L79"/>
    <mergeCell ref="G81:I81"/>
    <mergeCell ref="K81:L81"/>
    <mergeCell ref="G88:I88"/>
    <mergeCell ref="G85:I85"/>
    <mergeCell ref="G86:I86"/>
    <mergeCell ref="G87:I87"/>
    <mergeCell ref="G78:I78"/>
    <mergeCell ref="K33:L33"/>
    <mergeCell ref="K89:L89"/>
    <mergeCell ref="M82:N82"/>
    <mergeCell ref="O87:P87"/>
    <mergeCell ref="O84:P84"/>
    <mergeCell ref="K88:L88"/>
    <mergeCell ref="K35:L35"/>
    <mergeCell ref="K37:L37"/>
    <mergeCell ref="O80:P80"/>
    <mergeCell ref="K80:L80"/>
    <mergeCell ref="O90:P90"/>
    <mergeCell ref="O91:P91"/>
    <mergeCell ref="M78:N78"/>
    <mergeCell ref="G90:I90"/>
    <mergeCell ref="M91:N91"/>
    <mergeCell ref="M89:N89"/>
    <mergeCell ref="M90:N90"/>
    <mergeCell ref="M79:N79"/>
    <mergeCell ref="M80:N80"/>
    <mergeCell ref="M88:N88"/>
    <mergeCell ref="B94:F94"/>
    <mergeCell ref="G94:H94"/>
    <mergeCell ref="I94:J94"/>
    <mergeCell ref="K94:L94"/>
    <mergeCell ref="M94:O94"/>
    <mergeCell ref="O85:P85"/>
    <mergeCell ref="O86:P86"/>
    <mergeCell ref="B91:C91"/>
    <mergeCell ref="D90:F90"/>
    <mergeCell ref="G89:I89"/>
    <mergeCell ref="D91:F91"/>
    <mergeCell ref="K82:L82"/>
    <mergeCell ref="M87:N87"/>
    <mergeCell ref="M85:N85"/>
    <mergeCell ref="M86:N86"/>
    <mergeCell ref="G83:I83"/>
    <mergeCell ref="G84:I84"/>
    <mergeCell ref="D85:F85"/>
    <mergeCell ref="M84:N84"/>
    <mergeCell ref="D88:F88"/>
    <mergeCell ref="B90:C90"/>
    <mergeCell ref="M83:N83"/>
    <mergeCell ref="O82:P82"/>
    <mergeCell ref="O83:P83"/>
    <mergeCell ref="M81:N81"/>
    <mergeCell ref="O79:P79"/>
    <mergeCell ref="K87:L87"/>
    <mergeCell ref="K86:L86"/>
    <mergeCell ref="B81:C81"/>
    <mergeCell ref="B85:C85"/>
    <mergeCell ref="P94:Q94"/>
    <mergeCell ref="B93:P93"/>
    <mergeCell ref="G91:I91"/>
    <mergeCell ref="K90:L90"/>
    <mergeCell ref="K91:L91"/>
    <mergeCell ref="K72:L72"/>
    <mergeCell ref="B73:C73"/>
    <mergeCell ref="B74:C74"/>
    <mergeCell ref="B75:C75"/>
    <mergeCell ref="M73:N73"/>
    <mergeCell ref="B63:Q63"/>
    <mergeCell ref="O88:P88"/>
    <mergeCell ref="O89:P89"/>
    <mergeCell ref="K68:L68"/>
    <mergeCell ref="K69:L69"/>
    <mergeCell ref="K70:L70"/>
    <mergeCell ref="K71:L71"/>
    <mergeCell ref="K76:L76"/>
    <mergeCell ref="O81:P81"/>
    <mergeCell ref="G75:I75"/>
    <mergeCell ref="B71:C71"/>
    <mergeCell ref="B72:C72"/>
    <mergeCell ref="D72:F72"/>
    <mergeCell ref="O77:P77"/>
    <mergeCell ref="O74:P74"/>
    <mergeCell ref="O75:P75"/>
    <mergeCell ref="O72:P72"/>
    <mergeCell ref="O73:P73"/>
    <mergeCell ref="M71:N71"/>
    <mergeCell ref="M72:N72"/>
    <mergeCell ref="M74:N74"/>
    <mergeCell ref="M75:N75"/>
    <mergeCell ref="M70:N70"/>
    <mergeCell ref="O76:P76"/>
    <mergeCell ref="B57:M57"/>
    <mergeCell ref="P57:Q57"/>
    <mergeCell ref="B66:C66"/>
    <mergeCell ref="D66:F66"/>
    <mergeCell ref="M66:N66"/>
    <mergeCell ref="B59:M59"/>
    <mergeCell ref="B64:Q64"/>
    <mergeCell ref="B58:M58"/>
    <mergeCell ref="O35:P35"/>
    <mergeCell ref="O36:P36"/>
    <mergeCell ref="O37:P37"/>
    <mergeCell ref="M47:N47"/>
    <mergeCell ref="O45:P45"/>
    <mergeCell ref="O46:P46"/>
    <mergeCell ref="D47:F47"/>
    <mergeCell ref="O41:P41"/>
    <mergeCell ref="U37:W37"/>
    <mergeCell ref="S37:T37"/>
    <mergeCell ref="K47:L47"/>
    <mergeCell ref="AE45:AG45"/>
    <mergeCell ref="O34:P34"/>
    <mergeCell ref="P56:Q56"/>
    <mergeCell ref="Y56:AA56"/>
    <mergeCell ref="Y45:Z45"/>
    <mergeCell ref="B53:Q53"/>
    <mergeCell ref="O40:P40"/>
    <mergeCell ref="B49:P49"/>
    <mergeCell ref="B50:F50"/>
    <mergeCell ref="AE26:AF26"/>
    <mergeCell ref="O78:P78"/>
    <mergeCell ref="U38:W38"/>
    <mergeCell ref="S38:T38"/>
    <mergeCell ref="O38:P38"/>
    <mergeCell ref="O70:P70"/>
    <mergeCell ref="O39:P39"/>
    <mergeCell ref="S52:AI52"/>
    <mergeCell ref="AH45:AI45"/>
    <mergeCell ref="AG43:AH43"/>
    <mergeCell ref="M69:N69"/>
    <mergeCell ref="M29:N29"/>
    <mergeCell ref="M35:N35"/>
    <mergeCell ref="M36:N36"/>
    <mergeCell ref="M37:N37"/>
    <mergeCell ref="S30:T30"/>
    <mergeCell ref="O31:P31"/>
    <mergeCell ref="O32:P32"/>
    <mergeCell ref="AG20:AH20"/>
    <mergeCell ref="AB25:AC25"/>
    <mergeCell ref="AB26:AC26"/>
    <mergeCell ref="AB23:AC23"/>
    <mergeCell ref="AB21:AC21"/>
    <mergeCell ref="AB20:AC20"/>
    <mergeCell ref="AG21:AH21"/>
    <mergeCell ref="AG22:AH22"/>
    <mergeCell ref="AG23:AH23"/>
    <mergeCell ref="K24:L24"/>
    <mergeCell ref="K25:L25"/>
    <mergeCell ref="AE25:AF25"/>
    <mergeCell ref="AG24:AH24"/>
    <mergeCell ref="AG25:AH25"/>
    <mergeCell ref="O26:P26"/>
    <mergeCell ref="S24:T24"/>
    <mergeCell ref="O24:P24"/>
    <mergeCell ref="M25:N25"/>
    <mergeCell ref="M28:N28"/>
    <mergeCell ref="K27:L27"/>
    <mergeCell ref="M18:N18"/>
    <mergeCell ref="M19:N19"/>
    <mergeCell ref="M22:N22"/>
    <mergeCell ref="K23:L23"/>
    <mergeCell ref="M23:N23"/>
    <mergeCell ref="K28:L28"/>
    <mergeCell ref="M24:N24"/>
    <mergeCell ref="M26:N26"/>
    <mergeCell ref="O17:P17"/>
    <mergeCell ref="O18:P18"/>
    <mergeCell ref="O19:P19"/>
    <mergeCell ref="O20:P20"/>
    <mergeCell ref="O21:P21"/>
    <mergeCell ref="O22:P22"/>
    <mergeCell ref="S25:T25"/>
    <mergeCell ref="O27:P27"/>
    <mergeCell ref="O28:P28"/>
    <mergeCell ref="O29:P29"/>
    <mergeCell ref="S21:T21"/>
    <mergeCell ref="S22:T22"/>
    <mergeCell ref="O23:P23"/>
    <mergeCell ref="S26:T26"/>
    <mergeCell ref="S27:T27"/>
    <mergeCell ref="O25:P25"/>
    <mergeCell ref="M32:N32"/>
    <mergeCell ref="M33:N33"/>
    <mergeCell ref="O33:P33"/>
    <mergeCell ref="S33:T33"/>
    <mergeCell ref="AE28:AF28"/>
    <mergeCell ref="U34:W34"/>
    <mergeCell ref="AB31:AC31"/>
    <mergeCell ref="AB32:AC32"/>
    <mergeCell ref="U33:W33"/>
    <mergeCell ref="X31:Z31"/>
    <mergeCell ref="AB33:AC33"/>
    <mergeCell ref="AE29:AF29"/>
    <mergeCell ref="AE30:AF30"/>
    <mergeCell ref="AE31:AF31"/>
    <mergeCell ref="M76:N76"/>
    <mergeCell ref="D87:F87"/>
    <mergeCell ref="D86:F86"/>
    <mergeCell ref="D80:F80"/>
    <mergeCell ref="M77:N77"/>
    <mergeCell ref="G79:I79"/>
    <mergeCell ref="D81:F81"/>
    <mergeCell ref="D82:F82"/>
    <mergeCell ref="D78:F78"/>
    <mergeCell ref="D79:F79"/>
    <mergeCell ref="K85:L85"/>
    <mergeCell ref="K75:L75"/>
    <mergeCell ref="K84:L84"/>
    <mergeCell ref="G82:I82"/>
    <mergeCell ref="K83:L83"/>
    <mergeCell ref="G77:I77"/>
    <mergeCell ref="D77:F77"/>
    <mergeCell ref="G80:I80"/>
    <mergeCell ref="K77:L77"/>
    <mergeCell ref="B87:C87"/>
    <mergeCell ref="D73:F73"/>
    <mergeCell ref="D74:F74"/>
    <mergeCell ref="D83:F83"/>
    <mergeCell ref="D84:F84"/>
    <mergeCell ref="D76:F76"/>
    <mergeCell ref="D75:F75"/>
    <mergeCell ref="B88:C88"/>
    <mergeCell ref="B76:C76"/>
    <mergeCell ref="B77:C77"/>
    <mergeCell ref="B78:C78"/>
    <mergeCell ref="B79:C79"/>
    <mergeCell ref="B80:C80"/>
    <mergeCell ref="B86:C86"/>
    <mergeCell ref="B83:C83"/>
    <mergeCell ref="B84:C84"/>
    <mergeCell ref="B82:C82"/>
    <mergeCell ref="AE32:AF32"/>
    <mergeCell ref="AB30:AC30"/>
    <mergeCell ref="AB36:AC36"/>
    <mergeCell ref="X36:Z36"/>
    <mergeCell ref="AB24:AC24"/>
    <mergeCell ref="X24:Z24"/>
    <mergeCell ref="AB27:AC27"/>
    <mergeCell ref="AB28:AC28"/>
    <mergeCell ref="AB34:AC34"/>
    <mergeCell ref="AB35:AC35"/>
    <mergeCell ref="X33:Z33"/>
    <mergeCell ref="X34:Z34"/>
    <mergeCell ref="AB29:AC29"/>
    <mergeCell ref="X29:Z29"/>
    <mergeCell ref="U29:W29"/>
    <mergeCell ref="U35:W35"/>
    <mergeCell ref="X32:Z32"/>
    <mergeCell ref="U31:W31"/>
    <mergeCell ref="X30:Z30"/>
    <mergeCell ref="U32:W32"/>
    <mergeCell ref="U25:W25"/>
    <mergeCell ref="AB22:AC22"/>
    <mergeCell ref="X21:Z21"/>
    <mergeCell ref="X22:Z22"/>
    <mergeCell ref="U21:W21"/>
    <mergeCell ref="U22:W22"/>
    <mergeCell ref="X23:Z23"/>
    <mergeCell ref="U23:W23"/>
    <mergeCell ref="X25:Z25"/>
    <mergeCell ref="G68:I68"/>
    <mergeCell ref="U28:W28"/>
    <mergeCell ref="U26:W26"/>
    <mergeCell ref="X28:Z28"/>
    <mergeCell ref="U27:W27"/>
    <mergeCell ref="X27:Z27"/>
    <mergeCell ref="M30:N30"/>
    <mergeCell ref="M31:N31"/>
    <mergeCell ref="M27:N27"/>
    <mergeCell ref="M34:N34"/>
    <mergeCell ref="N56:O56"/>
    <mergeCell ref="D71:F71"/>
    <mergeCell ref="G39:I39"/>
    <mergeCell ref="D41:F41"/>
    <mergeCell ref="B48:N48"/>
    <mergeCell ref="N58:O58"/>
    <mergeCell ref="B51:F51"/>
    <mergeCell ref="G51:H51"/>
    <mergeCell ref="B70:C70"/>
    <mergeCell ref="B68:C68"/>
    <mergeCell ref="M68:N68"/>
    <mergeCell ref="K51:L51"/>
    <mergeCell ref="S34:T34"/>
    <mergeCell ref="S31:T31"/>
    <mergeCell ref="G67:I67"/>
    <mergeCell ref="N57:O57"/>
    <mergeCell ref="G38:I38"/>
    <mergeCell ref="M40:N40"/>
    <mergeCell ref="M39:N39"/>
    <mergeCell ref="M41:N41"/>
    <mergeCell ref="G69:I69"/>
    <mergeCell ref="G70:I70"/>
    <mergeCell ref="M38:N38"/>
    <mergeCell ref="O66:P66"/>
    <mergeCell ref="G74:I74"/>
    <mergeCell ref="K74:L74"/>
    <mergeCell ref="K73:L73"/>
    <mergeCell ref="G73:I73"/>
    <mergeCell ref="G71:I71"/>
    <mergeCell ref="G72:I72"/>
    <mergeCell ref="AO58:AP58"/>
    <mergeCell ref="N59:Q59"/>
    <mergeCell ref="N54:O54"/>
    <mergeCell ref="P54:Q54"/>
    <mergeCell ref="N55:O55"/>
    <mergeCell ref="P55:Q55"/>
    <mergeCell ref="AG56:AH56"/>
    <mergeCell ref="S55:X55"/>
    <mergeCell ref="Y55:AA55"/>
    <mergeCell ref="AO57:AP57"/>
    <mergeCell ref="G41:I41"/>
    <mergeCell ref="K42:L42"/>
    <mergeCell ref="K41:L41"/>
    <mergeCell ref="G42:I42"/>
    <mergeCell ref="G40:I40"/>
    <mergeCell ref="G43:I43"/>
    <mergeCell ref="K40:L40"/>
    <mergeCell ref="B40:C40"/>
    <mergeCell ref="G37:I37"/>
    <mergeCell ref="K44:L44"/>
    <mergeCell ref="K43:L43"/>
    <mergeCell ref="D44:F44"/>
    <mergeCell ref="D42:F42"/>
    <mergeCell ref="B43:C43"/>
    <mergeCell ref="K38:L38"/>
    <mergeCell ref="D37:F37"/>
    <mergeCell ref="D43:F43"/>
    <mergeCell ref="D35:F35"/>
    <mergeCell ref="D38:F38"/>
    <mergeCell ref="D39:F39"/>
    <mergeCell ref="D31:F31"/>
    <mergeCell ref="D32:F32"/>
    <mergeCell ref="B28:C28"/>
    <mergeCell ref="D29:F29"/>
    <mergeCell ref="D28:F28"/>
    <mergeCell ref="B31:C31"/>
    <mergeCell ref="B32:C32"/>
    <mergeCell ref="B23:C23"/>
    <mergeCell ref="B24:C24"/>
    <mergeCell ref="B39:C39"/>
    <mergeCell ref="B29:C29"/>
    <mergeCell ref="B30:C30"/>
    <mergeCell ref="B35:C35"/>
    <mergeCell ref="B36:C36"/>
    <mergeCell ref="B33:C33"/>
    <mergeCell ref="B34:C34"/>
    <mergeCell ref="B37:C37"/>
    <mergeCell ref="Q7:R7"/>
    <mergeCell ref="B14:AI14"/>
    <mergeCell ref="S16:AI16"/>
    <mergeCell ref="G17:I17"/>
    <mergeCell ref="G20:I20"/>
    <mergeCell ref="G28:I28"/>
    <mergeCell ref="G24:I24"/>
    <mergeCell ref="G27:I27"/>
    <mergeCell ref="D24:F24"/>
    <mergeCell ref="D26:F26"/>
    <mergeCell ref="B15:Q15"/>
    <mergeCell ref="B16:Q16"/>
    <mergeCell ref="K18:L18"/>
    <mergeCell ref="K19:L19"/>
    <mergeCell ref="B45:C45"/>
    <mergeCell ref="B5:AI5"/>
    <mergeCell ref="AG7:AI7"/>
    <mergeCell ref="D40:F40"/>
    <mergeCell ref="G33:I33"/>
    <mergeCell ref="G35:I35"/>
    <mergeCell ref="M17:N17"/>
    <mergeCell ref="G47:I47"/>
    <mergeCell ref="G50:H50"/>
    <mergeCell ref="I50:J50"/>
    <mergeCell ref="G46:I46"/>
    <mergeCell ref="B46:C46"/>
    <mergeCell ref="D27:F27"/>
    <mergeCell ref="G25:I25"/>
    <mergeCell ref="G26:I26"/>
    <mergeCell ref="B25:C25"/>
    <mergeCell ref="G18:I18"/>
    <mergeCell ref="G19:I19"/>
    <mergeCell ref="D17:F17"/>
    <mergeCell ref="D18:F18"/>
    <mergeCell ref="G29:I29"/>
    <mergeCell ref="K17:L17"/>
    <mergeCell ref="D25:F25"/>
    <mergeCell ref="K29:L29"/>
    <mergeCell ref="G23:I23"/>
    <mergeCell ref="K26:L26"/>
    <mergeCell ref="B19:C19"/>
    <mergeCell ref="B20:C20"/>
    <mergeCell ref="D36:F36"/>
    <mergeCell ref="K50:L50"/>
    <mergeCell ref="M50:O50"/>
    <mergeCell ref="B26:C26"/>
    <mergeCell ref="B27:C27"/>
    <mergeCell ref="B21:C21"/>
    <mergeCell ref="B22:C22"/>
    <mergeCell ref="G34:I34"/>
    <mergeCell ref="U17:W17"/>
    <mergeCell ref="S29:T29"/>
    <mergeCell ref="U30:W30"/>
    <mergeCell ref="S17:T17"/>
    <mergeCell ref="S28:T28"/>
    <mergeCell ref="K21:L21"/>
    <mergeCell ref="S23:T23"/>
    <mergeCell ref="U24:W24"/>
    <mergeCell ref="S19:T19"/>
    <mergeCell ref="U20:W20"/>
    <mergeCell ref="D34:F34"/>
    <mergeCell ref="M21:N21"/>
    <mergeCell ref="S32:T32"/>
    <mergeCell ref="D21:F21"/>
    <mergeCell ref="D33:F33"/>
    <mergeCell ref="D30:F30"/>
    <mergeCell ref="D22:F22"/>
    <mergeCell ref="G21:I21"/>
    <mergeCell ref="G22:I22"/>
    <mergeCell ref="O30:P30"/>
    <mergeCell ref="AG19:AH19"/>
    <mergeCell ref="AE19:AF19"/>
    <mergeCell ref="M20:N20"/>
    <mergeCell ref="X17:Z17"/>
    <mergeCell ref="S18:T18"/>
    <mergeCell ref="X18:Z18"/>
    <mergeCell ref="AB19:AC19"/>
    <mergeCell ref="U19:W19"/>
    <mergeCell ref="AB18:AC18"/>
    <mergeCell ref="S20:T20"/>
    <mergeCell ref="AG9:AI9"/>
    <mergeCell ref="AG10:AI10"/>
    <mergeCell ref="AG18:AH18"/>
    <mergeCell ref="AE17:AF17"/>
    <mergeCell ref="AE18:AF18"/>
    <mergeCell ref="AE10:AF10"/>
    <mergeCell ref="S15:AI15"/>
    <mergeCell ref="AG17:AH17"/>
    <mergeCell ref="T10:AD10"/>
    <mergeCell ref="U18:W18"/>
    <mergeCell ref="B18:C18"/>
    <mergeCell ref="B17:C17"/>
    <mergeCell ref="AB17:AC17"/>
    <mergeCell ref="M7:N7"/>
    <mergeCell ref="O7:P7"/>
    <mergeCell ref="B11:G11"/>
    <mergeCell ref="K11:L11"/>
    <mergeCell ref="I12:L12"/>
    <mergeCell ref="Q8:R8"/>
    <mergeCell ref="H7:L7"/>
    <mergeCell ref="B7:G7"/>
    <mergeCell ref="B12:G12"/>
    <mergeCell ref="B8:G8"/>
    <mergeCell ref="H9:I9"/>
    <mergeCell ref="H11:I11"/>
    <mergeCell ref="B10:L10"/>
    <mergeCell ref="B9:G9"/>
    <mergeCell ref="K9:L9"/>
    <mergeCell ref="H8:L8"/>
    <mergeCell ref="Q13:R13"/>
    <mergeCell ref="M9:N9"/>
    <mergeCell ref="B13:P13"/>
    <mergeCell ref="M10:N10"/>
    <mergeCell ref="O10:P10"/>
    <mergeCell ref="T13:AF13"/>
    <mergeCell ref="M11:N12"/>
    <mergeCell ref="X19:Z19"/>
    <mergeCell ref="K22:L22"/>
    <mergeCell ref="D23:F23"/>
    <mergeCell ref="G30:I30"/>
    <mergeCell ref="G31:I31"/>
    <mergeCell ref="G32:I32"/>
    <mergeCell ref="K20:L20"/>
    <mergeCell ref="X20:Z20"/>
    <mergeCell ref="D20:F20"/>
    <mergeCell ref="D19:F19"/>
    <mergeCell ref="O71:P71"/>
    <mergeCell ref="O69:P69"/>
    <mergeCell ref="O68:P68"/>
    <mergeCell ref="B55:M55"/>
    <mergeCell ref="B56:M56"/>
    <mergeCell ref="D67:F67"/>
    <mergeCell ref="B69:C69"/>
    <mergeCell ref="D70:F70"/>
    <mergeCell ref="D69:F69"/>
    <mergeCell ref="D68:F68"/>
    <mergeCell ref="G36:I36"/>
    <mergeCell ref="B47:C47"/>
    <mergeCell ref="D46:F46"/>
    <mergeCell ref="O67:P67"/>
    <mergeCell ref="B54:M54"/>
    <mergeCell ref="G66:I66"/>
    <mergeCell ref="B44:C44"/>
    <mergeCell ref="B41:C41"/>
    <mergeCell ref="P50:Q50"/>
    <mergeCell ref="B38:C38"/>
    <mergeCell ref="B42:C42"/>
    <mergeCell ref="O48:P48"/>
    <mergeCell ref="M46:N46"/>
    <mergeCell ref="K46:L46"/>
    <mergeCell ref="S48:AI48"/>
    <mergeCell ref="O47:P47"/>
    <mergeCell ref="G44:I44"/>
    <mergeCell ref="O42:P42"/>
    <mergeCell ref="O44:P44"/>
    <mergeCell ref="M42:N42"/>
    <mergeCell ref="T63:AG63"/>
    <mergeCell ref="AE68:AG68"/>
    <mergeCell ref="P51:Q51"/>
    <mergeCell ref="B65:Q65"/>
    <mergeCell ref="K66:L66"/>
    <mergeCell ref="K67:L67"/>
    <mergeCell ref="T66:AD66"/>
    <mergeCell ref="AE66:AG66"/>
    <mergeCell ref="B67:C67"/>
    <mergeCell ref="M67:N67"/>
    <mergeCell ref="S49:W49"/>
    <mergeCell ref="AD56:AF56"/>
    <mergeCell ref="AG57:AH57"/>
    <mergeCell ref="AG42:AH42"/>
    <mergeCell ref="AG41:AH41"/>
    <mergeCell ref="AB55:AC55"/>
    <mergeCell ref="AB57:AF57"/>
    <mergeCell ref="S45:X45"/>
    <mergeCell ref="AH49:AI49"/>
    <mergeCell ref="S42:T42"/>
    <mergeCell ref="T74:AD74"/>
    <mergeCell ref="AE72:AG72"/>
    <mergeCell ref="AE74:AG74"/>
    <mergeCell ref="T65:AD65"/>
    <mergeCell ref="T67:AD67"/>
    <mergeCell ref="T68:AD68"/>
    <mergeCell ref="T69:AD69"/>
    <mergeCell ref="AE71:AG71"/>
    <mergeCell ref="T71:AD71"/>
    <mergeCell ref="T70:AD70"/>
    <mergeCell ref="B6:R6"/>
    <mergeCell ref="M8:N8"/>
    <mergeCell ref="T9:AD9"/>
    <mergeCell ref="T6:AI6"/>
    <mergeCell ref="M45:N45"/>
    <mergeCell ref="D45:F45"/>
    <mergeCell ref="G45:I45"/>
    <mergeCell ref="K45:L45"/>
    <mergeCell ref="AG36:AH36"/>
    <mergeCell ref="AG29:AH29"/>
    <mergeCell ref="AE7:AF7"/>
    <mergeCell ref="T7:AD7"/>
    <mergeCell ref="T8:AD8"/>
    <mergeCell ref="Q9:R9"/>
    <mergeCell ref="AA45:AB45"/>
    <mergeCell ref="AC45:AD45"/>
    <mergeCell ref="AE20:AF20"/>
    <mergeCell ref="AE21:AF21"/>
    <mergeCell ref="AE22:AF22"/>
    <mergeCell ref="AE23:AF23"/>
    <mergeCell ref="AE8:AF8"/>
    <mergeCell ref="AE9:AF9"/>
    <mergeCell ref="O9:P9"/>
    <mergeCell ref="AG30:AH30"/>
    <mergeCell ref="AG31:AH31"/>
    <mergeCell ref="AG32:AH32"/>
    <mergeCell ref="AG26:AH26"/>
    <mergeCell ref="AG13:AI13"/>
    <mergeCell ref="Q11:R12"/>
    <mergeCell ref="AG28:AH28"/>
    <mergeCell ref="AE34:AF34"/>
    <mergeCell ref="AE35:AF35"/>
    <mergeCell ref="AG33:AH33"/>
    <mergeCell ref="AG34:AH34"/>
    <mergeCell ref="AG35:AH35"/>
    <mergeCell ref="AE33:AF33"/>
    <mergeCell ref="AG8:AI8"/>
    <mergeCell ref="O11:P12"/>
    <mergeCell ref="O8:P8"/>
    <mergeCell ref="M43:N43"/>
    <mergeCell ref="X42:Z42"/>
    <mergeCell ref="AB40:AC40"/>
    <mergeCell ref="AB41:AC41"/>
    <mergeCell ref="X41:Z41"/>
    <mergeCell ref="U40:W40"/>
    <mergeCell ref="U41:W41"/>
    <mergeCell ref="AE36:AF36"/>
    <mergeCell ref="AE40:AF40"/>
    <mergeCell ref="X39:Z39"/>
    <mergeCell ref="X40:Z40"/>
    <mergeCell ref="M44:N44"/>
    <mergeCell ref="S40:T40"/>
    <mergeCell ref="S41:T41"/>
    <mergeCell ref="S39:T39"/>
    <mergeCell ref="U39:W39"/>
    <mergeCell ref="O43:P43"/>
    <mergeCell ref="AM11:AM12"/>
    <mergeCell ref="AN11:AN12"/>
    <mergeCell ref="AO11:AO12"/>
    <mergeCell ref="S44:AH44"/>
    <mergeCell ref="AG37:AH37"/>
    <mergeCell ref="AE41:AF41"/>
    <mergeCell ref="AE42:AF42"/>
    <mergeCell ref="AE38:AF38"/>
    <mergeCell ref="AE39:AF39"/>
    <mergeCell ref="AG40:AH40"/>
    <mergeCell ref="AQ57:AR57"/>
    <mergeCell ref="AN16:AS16"/>
    <mergeCell ref="AP17:AQ17"/>
    <mergeCell ref="AR17:AS17"/>
    <mergeCell ref="AP25:AQ25"/>
    <mergeCell ref="AP32:AQ32"/>
    <mergeCell ref="AP33:AQ33"/>
    <mergeCell ref="AP26:AQ26"/>
    <mergeCell ref="AP27:AQ27"/>
    <mergeCell ref="AP28:AQ28"/>
  </mergeCells>
  <printOptions/>
  <pageMargins left="0.31496062992125984" right="0.31496062992125984" top="1.1811023622047245" bottom="0.6299212598425197" header="0.4724409448818898" footer="0.7874015748031497"/>
  <pageSetup horizontalDpi="600" verticalDpi="600" orientation="portrait" paperSize="9" r:id="rId3"/>
  <headerFooter alignWithMargins="0">
    <oddHeader>&amp;C&amp;"Arial,Grassetto Corsivo"&amp;11Calcolo punteggio 3a Fascia ATA 2011 - Assistente Tecnico&amp;R&amp;P</oddHeader>
  </headerFooter>
  <rowBreaks count="1" manualBreakCount="1">
    <brk id="60" max="255" man="1"/>
  </rowBreaks>
  <legacyDrawing r:id="rId2"/>
</worksheet>
</file>

<file path=xl/worksheets/sheet4.xml><?xml version="1.0" encoding="utf-8"?>
<worksheet xmlns="http://schemas.openxmlformats.org/spreadsheetml/2006/main" xmlns:r="http://schemas.openxmlformats.org/officeDocument/2006/relationships">
  <dimension ref="B2:AL212"/>
  <sheetViews>
    <sheetView zoomScalePageLayoutView="0" workbookViewId="0" topLeftCell="E1">
      <selection activeCell="AA22" sqref="AA22"/>
    </sheetView>
  </sheetViews>
  <sheetFormatPr defaultColWidth="9.140625" defaultRowHeight="12.75"/>
  <cols>
    <col min="2" max="2" width="2.421875" style="0" bestFit="1" customWidth="1"/>
    <col min="3" max="3" width="5.28125" style="0" customWidth="1"/>
    <col min="4" max="4" width="7.28125" style="0" bestFit="1" customWidth="1"/>
    <col min="5" max="5" width="5.421875" style="11" bestFit="1" customWidth="1"/>
    <col min="6" max="6" width="3.7109375" style="11" customWidth="1"/>
    <col min="7" max="7" width="5.7109375" style="11" customWidth="1"/>
    <col min="8" max="8" width="4.57421875" style="11" customWidth="1"/>
    <col min="9" max="9" width="3.8515625" style="11" customWidth="1"/>
    <col min="10" max="13" width="3.7109375" style="11" customWidth="1"/>
    <col min="14" max="14" width="4.00390625" style="11" bestFit="1" customWidth="1"/>
    <col min="15" max="15" width="3.7109375" style="11" customWidth="1"/>
    <col min="16" max="16" width="4.8515625" style="11" bestFit="1" customWidth="1"/>
    <col min="17" max="17" width="3.7109375" style="11" customWidth="1"/>
    <col min="18" max="18" width="4.28125" style="11" customWidth="1"/>
    <col min="19" max="20" width="4.140625" style="11" bestFit="1" customWidth="1"/>
    <col min="21" max="21" width="3.57421875" style="11" customWidth="1"/>
    <col min="22" max="22" width="5.421875" style="11" bestFit="1" customWidth="1"/>
    <col min="23" max="23" width="3.57421875" style="11" customWidth="1"/>
    <col min="24" max="24" width="4.28125" style="11" bestFit="1" customWidth="1"/>
    <col min="25" max="25" width="4.00390625" style="11" customWidth="1"/>
    <col min="26" max="26" width="4.28125" style="11" bestFit="1" customWidth="1"/>
    <col min="27" max="28" width="4.140625" style="11" customWidth="1"/>
    <col min="29" max="29" width="5.140625" style="11" bestFit="1" customWidth="1"/>
    <col min="30" max="30" width="4.00390625" style="11" bestFit="1" customWidth="1"/>
    <col min="31" max="31" width="3.7109375" style="11" customWidth="1"/>
    <col min="32" max="32" width="5.00390625" style="11" customWidth="1"/>
    <col min="33" max="33" width="5.140625" style="11" customWidth="1"/>
    <col min="34" max="34" width="4.57421875" style="0" customWidth="1"/>
    <col min="35" max="38" width="3.7109375" style="0" customWidth="1"/>
  </cols>
  <sheetData>
    <row r="2" spans="4:26" ht="12.75">
      <c r="D2" s="44" t="s">
        <v>12</v>
      </c>
      <c r="E2" s="50" t="s">
        <v>162</v>
      </c>
      <c r="F2" s="113" t="s">
        <v>78</v>
      </c>
      <c r="G2" s="113" t="s">
        <v>136</v>
      </c>
      <c r="H2" s="5" t="s">
        <v>168</v>
      </c>
      <c r="I2" s="28" t="s">
        <v>133</v>
      </c>
      <c r="J2" s="588" t="s">
        <v>80</v>
      </c>
      <c r="K2" s="588"/>
      <c r="L2" s="588"/>
      <c r="M2" s="588"/>
      <c r="N2" s="588" t="s">
        <v>81</v>
      </c>
      <c r="O2" s="588"/>
      <c r="P2" s="588"/>
      <c r="Q2" s="588"/>
      <c r="R2" s="328" t="s">
        <v>178</v>
      </c>
      <c r="S2" s="553"/>
      <c r="T2" s="553"/>
      <c r="U2" s="553"/>
      <c r="V2" s="329"/>
      <c r="W2" s="588" t="b">
        <v>1</v>
      </c>
      <c r="X2" s="588"/>
      <c r="Y2" s="588" t="b">
        <v>0</v>
      </c>
      <c r="Z2" s="588"/>
    </row>
    <row r="3" ht="12.75">
      <c r="D3" s="48"/>
    </row>
    <row r="4" spans="6:33" ht="12.75">
      <c r="F4" s="5">
        <v>1</v>
      </c>
      <c r="G4" s="5">
        <v>2</v>
      </c>
      <c r="H4" s="5">
        <v>3</v>
      </c>
      <c r="I4" s="5">
        <v>4</v>
      </c>
      <c r="J4" s="5">
        <v>5</v>
      </c>
      <c r="K4" s="5">
        <v>6</v>
      </c>
      <c r="L4" s="5">
        <v>7</v>
      </c>
      <c r="M4" s="5">
        <v>8</v>
      </c>
      <c r="N4" s="5">
        <v>9</v>
      </c>
      <c r="O4" s="5">
        <v>10</v>
      </c>
      <c r="P4" s="5">
        <v>11</v>
      </c>
      <c r="Q4" s="5">
        <v>12</v>
      </c>
      <c r="R4" s="14"/>
      <c r="S4" s="71"/>
      <c r="T4" s="74"/>
      <c r="U4" s="73"/>
      <c r="V4" s="14"/>
      <c r="W4" s="14"/>
      <c r="X4" s="71"/>
      <c r="Y4" s="14"/>
      <c r="Z4" s="14"/>
      <c r="AA4" s="14"/>
      <c r="AB4" s="14" t="s">
        <v>52</v>
      </c>
      <c r="AC4" s="14"/>
      <c r="AD4" s="14"/>
      <c r="AE4" s="14"/>
      <c r="AF4" s="14"/>
      <c r="AG4" s="14"/>
    </row>
    <row r="5" spans="4:33" ht="12.75">
      <c r="D5" s="30">
        <v>29474</v>
      </c>
      <c r="E5" s="193" t="s">
        <v>16</v>
      </c>
      <c r="F5" s="36"/>
      <c r="G5" s="37"/>
      <c r="H5" s="37"/>
      <c r="I5" s="37"/>
      <c r="J5" s="37"/>
      <c r="K5" s="37"/>
      <c r="L5" s="37"/>
      <c r="M5" s="37"/>
      <c r="N5" s="37">
        <v>30</v>
      </c>
      <c r="O5" s="37">
        <v>31</v>
      </c>
      <c r="P5" s="37">
        <v>30</v>
      </c>
      <c r="Q5" s="38">
        <v>31</v>
      </c>
      <c r="R5" s="14"/>
      <c r="S5" s="71"/>
      <c r="T5" s="116">
        <v>0</v>
      </c>
      <c r="U5" s="672" t="s">
        <v>12</v>
      </c>
      <c r="V5" s="672"/>
      <c r="W5" s="672"/>
      <c r="X5" s="254">
        <v>0</v>
      </c>
      <c r="Y5" s="73"/>
      <c r="Z5" s="263" t="s">
        <v>172</v>
      </c>
      <c r="AA5" s="264">
        <f>'AA'!BA12</f>
        <v>0</v>
      </c>
      <c r="AB5" s="255">
        <f>IF(AA5&gt;10,E2,AA5)</f>
        <v>0</v>
      </c>
      <c r="AC5" s="73"/>
      <c r="AD5" s="73"/>
      <c r="AE5" s="73"/>
      <c r="AF5" s="73"/>
      <c r="AG5" s="73"/>
    </row>
    <row r="6" spans="4:28" ht="12.75">
      <c r="D6" s="31">
        <v>29839</v>
      </c>
      <c r="E6" s="194" t="s">
        <v>17</v>
      </c>
      <c r="F6" s="13">
        <v>31</v>
      </c>
      <c r="G6" s="14">
        <v>28</v>
      </c>
      <c r="H6" s="14">
        <v>31</v>
      </c>
      <c r="I6" s="14">
        <v>30</v>
      </c>
      <c r="J6" s="14">
        <v>31</v>
      </c>
      <c r="K6" s="14">
        <v>30</v>
      </c>
      <c r="L6" s="14">
        <v>31</v>
      </c>
      <c r="M6" s="14">
        <v>31</v>
      </c>
      <c r="N6" s="14">
        <v>30</v>
      </c>
      <c r="O6" s="14">
        <v>31</v>
      </c>
      <c r="P6" s="14">
        <v>30</v>
      </c>
      <c r="Q6" s="16">
        <v>31</v>
      </c>
      <c r="R6" s="14"/>
      <c r="S6" s="71"/>
      <c r="T6" s="116">
        <v>1</v>
      </c>
      <c r="U6" s="671" t="s">
        <v>84</v>
      </c>
      <c r="V6" s="671"/>
      <c r="W6" s="671"/>
      <c r="X6" s="117">
        <v>6</v>
      </c>
      <c r="Y6" s="14"/>
      <c r="Z6" s="129" t="s">
        <v>173</v>
      </c>
      <c r="AA6" s="121">
        <f>'AA'!BA13</f>
        <v>0</v>
      </c>
      <c r="AB6" s="255">
        <f>VLOOKUP(AA6,T5:X10,5)</f>
        <v>0</v>
      </c>
    </row>
    <row r="7" spans="4:33" ht="12.75">
      <c r="D7" s="31">
        <v>30204</v>
      </c>
      <c r="E7" s="194" t="s">
        <v>18</v>
      </c>
      <c r="F7" s="13">
        <v>31</v>
      </c>
      <c r="G7" s="14">
        <v>28</v>
      </c>
      <c r="H7" s="14">
        <v>31</v>
      </c>
      <c r="I7" s="14">
        <v>30</v>
      </c>
      <c r="J7" s="14">
        <v>31</v>
      </c>
      <c r="K7" s="14">
        <v>30</v>
      </c>
      <c r="L7" s="14">
        <v>31</v>
      </c>
      <c r="M7" s="14">
        <v>31</v>
      </c>
      <c r="N7" s="14">
        <v>30</v>
      </c>
      <c r="O7" s="14">
        <v>31</v>
      </c>
      <c r="P7" s="14">
        <v>30</v>
      </c>
      <c r="Q7" s="16">
        <v>31</v>
      </c>
      <c r="R7" s="14"/>
      <c r="S7" s="71"/>
      <c r="T7" s="116">
        <v>2</v>
      </c>
      <c r="U7" s="671" t="s">
        <v>85</v>
      </c>
      <c r="V7" s="671"/>
      <c r="W7" s="671"/>
      <c r="X7" s="117">
        <v>7</v>
      </c>
      <c r="Y7" s="14"/>
      <c r="Z7" s="14"/>
      <c r="AA7" s="14"/>
      <c r="AB7" s="265">
        <f>IF(OR(AA5*AA6&gt;0,AB6=E2),E2,SUM(AB5:AB6))</f>
        <v>0</v>
      </c>
      <c r="AC7" s="14"/>
      <c r="AD7" s="14"/>
      <c r="AE7" s="14"/>
      <c r="AF7" s="14"/>
      <c r="AG7" s="14"/>
    </row>
    <row r="8" spans="4:28" ht="12.75">
      <c r="D8" s="31">
        <v>30569</v>
      </c>
      <c r="E8" s="194" t="s">
        <v>19</v>
      </c>
      <c r="F8" s="13">
        <v>31</v>
      </c>
      <c r="G8" s="14">
        <v>29</v>
      </c>
      <c r="H8" s="14">
        <v>31</v>
      </c>
      <c r="I8" s="14">
        <v>30</v>
      </c>
      <c r="J8" s="14">
        <v>31</v>
      </c>
      <c r="K8" s="14">
        <v>30</v>
      </c>
      <c r="L8" s="14">
        <v>31</v>
      </c>
      <c r="M8" s="14">
        <v>31</v>
      </c>
      <c r="N8" s="14">
        <v>30</v>
      </c>
      <c r="O8" s="14">
        <v>31</v>
      </c>
      <c r="P8" s="14">
        <v>30</v>
      </c>
      <c r="Q8" s="16">
        <v>31</v>
      </c>
      <c r="R8" s="14"/>
      <c r="S8" s="71"/>
      <c r="T8" s="116">
        <v>3</v>
      </c>
      <c r="U8" s="671" t="s">
        <v>86</v>
      </c>
      <c r="V8" s="671"/>
      <c r="W8" s="671"/>
      <c r="X8" s="117">
        <v>8</v>
      </c>
      <c r="Y8" s="14"/>
      <c r="Z8" s="14"/>
      <c r="AA8" s="14"/>
      <c r="AB8" s="14"/>
    </row>
    <row r="9" spans="4:28" ht="12.75">
      <c r="D9" s="31">
        <v>30935</v>
      </c>
      <c r="E9" s="194" t="s">
        <v>20</v>
      </c>
      <c r="F9" s="13">
        <v>31</v>
      </c>
      <c r="G9" s="14">
        <v>28</v>
      </c>
      <c r="H9" s="14">
        <v>31</v>
      </c>
      <c r="I9" s="14">
        <v>30</v>
      </c>
      <c r="J9" s="14">
        <v>31</v>
      </c>
      <c r="K9" s="14">
        <v>30</v>
      </c>
      <c r="L9" s="14">
        <v>31</v>
      </c>
      <c r="M9" s="14">
        <v>31</v>
      </c>
      <c r="N9" s="14">
        <v>30</v>
      </c>
      <c r="O9" s="14">
        <v>31</v>
      </c>
      <c r="P9" s="14">
        <v>30</v>
      </c>
      <c r="Q9" s="16">
        <v>31</v>
      </c>
      <c r="R9" s="14"/>
      <c r="S9" s="71"/>
      <c r="T9" s="116">
        <v>4</v>
      </c>
      <c r="U9" s="671" t="s">
        <v>87</v>
      </c>
      <c r="V9" s="671"/>
      <c r="W9" s="671"/>
      <c r="X9" s="117">
        <v>9</v>
      </c>
      <c r="Y9" s="14"/>
      <c r="Z9" s="14"/>
      <c r="AA9" s="14"/>
      <c r="AB9" s="14"/>
    </row>
    <row r="10" spans="4:28" ht="12.75">
      <c r="D10" s="31">
        <v>31300</v>
      </c>
      <c r="E10" s="194" t="s">
        <v>21</v>
      </c>
      <c r="F10" s="13">
        <v>31</v>
      </c>
      <c r="G10" s="14">
        <v>28</v>
      </c>
      <c r="H10" s="14">
        <v>31</v>
      </c>
      <c r="I10" s="14">
        <v>30</v>
      </c>
      <c r="J10" s="14">
        <v>31</v>
      </c>
      <c r="K10" s="14">
        <v>30</v>
      </c>
      <c r="L10" s="14">
        <v>31</v>
      </c>
      <c r="M10" s="14">
        <v>31</v>
      </c>
      <c r="N10" s="14">
        <v>30</v>
      </c>
      <c r="O10" s="14">
        <v>31</v>
      </c>
      <c r="P10" s="14">
        <v>30</v>
      </c>
      <c r="Q10" s="16">
        <v>31</v>
      </c>
      <c r="R10" s="14"/>
      <c r="S10" s="71"/>
      <c r="T10" s="116">
        <v>5</v>
      </c>
      <c r="U10" s="671" t="s">
        <v>174</v>
      </c>
      <c r="V10" s="671"/>
      <c r="W10" s="671"/>
      <c r="X10" s="113" t="s">
        <v>162</v>
      </c>
      <c r="Y10" s="14"/>
      <c r="Z10" s="14"/>
      <c r="AA10" s="14"/>
      <c r="AB10" s="14"/>
    </row>
    <row r="11" spans="4:28" ht="12.75">
      <c r="D11" s="31">
        <v>31656</v>
      </c>
      <c r="E11" s="194" t="s">
        <v>22</v>
      </c>
      <c r="F11" s="13">
        <v>31</v>
      </c>
      <c r="G11" s="14">
        <v>28</v>
      </c>
      <c r="H11" s="14">
        <v>31</v>
      </c>
      <c r="I11" s="14">
        <v>30</v>
      </c>
      <c r="J11" s="14">
        <v>31</v>
      </c>
      <c r="K11" s="14">
        <v>30</v>
      </c>
      <c r="L11" s="14">
        <v>31</v>
      </c>
      <c r="M11" s="14">
        <v>31</v>
      </c>
      <c r="N11" s="14">
        <v>30</v>
      </c>
      <c r="O11" s="14">
        <v>31</v>
      </c>
      <c r="P11" s="14">
        <v>30</v>
      </c>
      <c r="Q11" s="16">
        <v>31</v>
      </c>
      <c r="R11" s="14"/>
      <c r="S11" s="71"/>
      <c r="T11" s="74"/>
      <c r="U11" s="73"/>
      <c r="V11" s="14"/>
      <c r="W11" s="14"/>
      <c r="X11" s="14"/>
      <c r="Y11" s="14"/>
      <c r="Z11" s="14"/>
      <c r="AA11" s="14"/>
      <c r="AB11" s="14"/>
    </row>
    <row r="12" spans="4:34" ht="12.75">
      <c r="D12" s="31">
        <v>32021</v>
      </c>
      <c r="E12" s="194" t="s">
        <v>23</v>
      </c>
      <c r="F12" s="13">
        <v>31</v>
      </c>
      <c r="G12" s="14">
        <v>29</v>
      </c>
      <c r="H12" s="14">
        <v>31</v>
      </c>
      <c r="I12" s="14">
        <v>30</v>
      </c>
      <c r="J12" s="14">
        <v>31</v>
      </c>
      <c r="K12" s="14">
        <v>30</v>
      </c>
      <c r="L12" s="14">
        <v>31</v>
      </c>
      <c r="M12" s="14">
        <v>31</v>
      </c>
      <c r="N12" s="14">
        <v>30</v>
      </c>
      <c r="O12" s="14">
        <v>31</v>
      </c>
      <c r="P12" s="14">
        <v>30</v>
      </c>
      <c r="Q12" s="14">
        <v>31</v>
      </c>
      <c r="R12" s="13"/>
      <c r="S12" s="650" t="s">
        <v>181</v>
      </c>
      <c r="T12" s="651"/>
      <c r="U12" s="651"/>
      <c r="V12" s="651"/>
      <c r="W12" s="651"/>
      <c r="X12" s="651"/>
      <c r="Y12" s="651"/>
      <c r="Z12" s="651"/>
      <c r="AA12" s="651"/>
      <c r="AB12" s="652"/>
      <c r="AC12" s="285">
        <f>'AA'!U3</f>
        <v>2</v>
      </c>
      <c r="AD12" s="653" t="str">
        <f>'AA'!V3</f>
        <v>NUOVO INSERIMENTO</v>
      </c>
      <c r="AE12" s="653"/>
      <c r="AF12" s="653"/>
      <c r="AG12" s="653"/>
      <c r="AH12" s="653"/>
    </row>
    <row r="13" spans="4:34" ht="12.75">
      <c r="D13" s="31">
        <v>32387</v>
      </c>
      <c r="E13" s="194" t="s">
        <v>24</v>
      </c>
      <c r="F13" s="13">
        <v>31</v>
      </c>
      <c r="G13" s="14">
        <v>28</v>
      </c>
      <c r="H13" s="14">
        <v>31</v>
      </c>
      <c r="I13" s="14">
        <v>30</v>
      </c>
      <c r="J13" s="14">
        <v>31</v>
      </c>
      <c r="K13" s="14">
        <v>30</v>
      </c>
      <c r="L13" s="14">
        <v>31</v>
      </c>
      <c r="M13" s="14">
        <v>31</v>
      </c>
      <c r="N13" s="14">
        <v>30</v>
      </c>
      <c r="O13" s="14">
        <v>31</v>
      </c>
      <c r="P13" s="14">
        <v>30</v>
      </c>
      <c r="Q13" s="14">
        <v>31</v>
      </c>
      <c r="R13" s="262" t="s">
        <v>12</v>
      </c>
      <c r="S13" s="275">
        <f>'AA'!M8</f>
        <v>0</v>
      </c>
      <c r="T13" s="276">
        <v>2</v>
      </c>
      <c r="U13" s="277" t="s">
        <v>169</v>
      </c>
      <c r="V13" s="275" t="str">
        <f>IF(OR(S13=0,S13=E2),R13,S13)</f>
        <v>-</v>
      </c>
      <c r="W13" s="276">
        <v>1</v>
      </c>
      <c r="X13" s="278" t="s">
        <v>170</v>
      </c>
      <c r="Y13" s="279" t="str">
        <f>IF(V15=R15,R15,V15+0.001)</f>
        <v>-</v>
      </c>
      <c r="Z13" s="280">
        <f>IF(MAX(Y$13:Y$15)=Y13,V15,0)</f>
        <v>0</v>
      </c>
      <c r="AA13" s="275">
        <f>IF(Y13=R13,0,IF(Z13=0,2,0))</f>
        <v>0</v>
      </c>
      <c r="AB13" s="272">
        <f>IF(AA13=2,2,0)</f>
        <v>0</v>
      </c>
      <c r="AC13" s="281" t="s">
        <v>169</v>
      </c>
      <c r="AD13" s="5">
        <f>AB14</f>
        <v>0</v>
      </c>
      <c r="AE13" s="5">
        <f>IF(AND(AC12=2,S15&gt;0,AD13+AD14&gt;0),1,IF(AC12=2,'AA'!M10,1))</f>
        <v>0</v>
      </c>
      <c r="AF13" s="272">
        <f>AD13*AE13</f>
        <v>0</v>
      </c>
      <c r="AG13" s="281">
        <f>Z14</f>
        <v>0</v>
      </c>
      <c r="AH13" s="266">
        <f>IF(S13=E$2,E$2,MAX(AF13,AG13))</f>
        <v>0</v>
      </c>
    </row>
    <row r="14" spans="4:34" ht="12.75">
      <c r="D14" s="31">
        <v>32752</v>
      </c>
      <c r="E14" s="194" t="s">
        <v>25</v>
      </c>
      <c r="F14" s="13">
        <v>31</v>
      </c>
      <c r="G14" s="14">
        <v>28</v>
      </c>
      <c r="H14" s="14">
        <v>31</v>
      </c>
      <c r="I14" s="14">
        <v>30</v>
      </c>
      <c r="J14" s="14">
        <v>31</v>
      </c>
      <c r="K14" s="14">
        <v>30</v>
      </c>
      <c r="L14" s="14">
        <v>31</v>
      </c>
      <c r="M14" s="14">
        <v>31</v>
      </c>
      <c r="N14" s="14">
        <v>30</v>
      </c>
      <c r="O14" s="14">
        <v>31</v>
      </c>
      <c r="P14" s="14">
        <v>30</v>
      </c>
      <c r="Q14" s="14">
        <v>31</v>
      </c>
      <c r="R14" s="262" t="s">
        <v>12</v>
      </c>
      <c r="S14" s="255">
        <f>'AA'!M9</f>
        <v>0</v>
      </c>
      <c r="T14" s="116">
        <v>3</v>
      </c>
      <c r="U14" s="117" t="s">
        <v>171</v>
      </c>
      <c r="V14" s="255" t="str">
        <f>IF(OR(S14=0,S14=E2),R14,S14)</f>
        <v>-</v>
      </c>
      <c r="W14" s="116">
        <v>2</v>
      </c>
      <c r="X14" s="273" t="s">
        <v>169</v>
      </c>
      <c r="Y14" s="274" t="str">
        <f>IF(V13=R13,R13,V13+0.002)</f>
        <v>-</v>
      </c>
      <c r="Z14" s="265">
        <f>IF(MAX(Y$13:Y$15)=Y14,V13,0)</f>
        <v>0</v>
      </c>
      <c r="AA14" s="255">
        <f>IF(Y14=R14,0,IF(Z14=0,2,0))</f>
        <v>0</v>
      </c>
      <c r="AB14" s="243">
        <f>IF(AND(AA14=2,AA13=2),0,AA14)</f>
        <v>0</v>
      </c>
      <c r="AC14" s="257" t="s">
        <v>171</v>
      </c>
      <c r="AD14" s="5">
        <f>AB15</f>
        <v>0</v>
      </c>
      <c r="AE14" s="5">
        <f>IF(AND(AC12=2,S15&gt;1,AD13+AD14&gt;0),1,IF(AC12=2,'AA'!M10,1))</f>
        <v>0</v>
      </c>
      <c r="AF14" s="272">
        <f>AD14*AE14</f>
        <v>0</v>
      </c>
      <c r="AG14" s="257">
        <f>Z15</f>
        <v>0</v>
      </c>
      <c r="AH14" s="266">
        <f>IF(S14=E$2,E$2,MAX(AF14,AG14))</f>
        <v>0</v>
      </c>
    </row>
    <row r="15" spans="4:34" ht="12.75">
      <c r="D15" s="31">
        <v>33117</v>
      </c>
      <c r="E15" s="194" t="s">
        <v>26</v>
      </c>
      <c r="F15" s="13">
        <v>31</v>
      </c>
      <c r="G15" s="14">
        <v>28</v>
      </c>
      <c r="H15" s="14">
        <v>31</v>
      </c>
      <c r="I15" s="14">
        <v>30</v>
      </c>
      <c r="J15" s="14">
        <v>31</v>
      </c>
      <c r="K15" s="14">
        <v>30</v>
      </c>
      <c r="L15" s="14">
        <v>31</v>
      </c>
      <c r="M15" s="14">
        <v>31</v>
      </c>
      <c r="N15" s="14">
        <v>30</v>
      </c>
      <c r="O15" s="14">
        <v>31</v>
      </c>
      <c r="P15" s="14">
        <v>30</v>
      </c>
      <c r="Q15" s="14">
        <v>31</v>
      </c>
      <c r="R15" s="262" t="s">
        <v>12</v>
      </c>
      <c r="S15" s="255">
        <f>AB7</f>
        <v>0</v>
      </c>
      <c r="T15" s="116">
        <v>1</v>
      </c>
      <c r="U15" s="117" t="s">
        <v>170</v>
      </c>
      <c r="V15" s="255" t="str">
        <f>IF(OR(S15=0,S15=E2),R15,S15)</f>
        <v>-</v>
      </c>
      <c r="W15" s="116">
        <v>3</v>
      </c>
      <c r="X15" s="273" t="s">
        <v>171</v>
      </c>
      <c r="Y15" s="274" t="str">
        <f>IF(V14=R14,R14,V14+0.003)</f>
        <v>-</v>
      </c>
      <c r="Z15" s="265">
        <f>IF(MAX(Y$13:Y$15)=Y15,V14,0)</f>
        <v>0</v>
      </c>
      <c r="AA15" s="255">
        <f>IF(Y15=R15,0,IF(Z15=0,2,0))</f>
        <v>0</v>
      </c>
      <c r="AB15" s="243">
        <f>IF(AND(AA15,AB13+AB14=2),0,AA15)</f>
        <v>0</v>
      </c>
      <c r="AC15" s="257" t="s">
        <v>170</v>
      </c>
      <c r="AD15" s="5">
        <f>AB13</f>
        <v>0</v>
      </c>
      <c r="AE15" s="5">
        <v>1</v>
      </c>
      <c r="AF15" s="272">
        <f>AD15*AE15</f>
        <v>0</v>
      </c>
      <c r="AG15" s="257">
        <f>Z13</f>
        <v>0</v>
      </c>
      <c r="AH15" s="266">
        <f>IF(S15=E$2,E$2,MAX(AF15,AG15))</f>
        <v>0</v>
      </c>
    </row>
    <row r="16" spans="4:34" ht="12.75">
      <c r="D16" s="31">
        <v>33482</v>
      </c>
      <c r="E16" s="194" t="s">
        <v>27</v>
      </c>
      <c r="F16" s="13">
        <v>31</v>
      </c>
      <c r="G16" s="14">
        <v>29</v>
      </c>
      <c r="H16" s="14">
        <v>31</v>
      </c>
      <c r="I16" s="14">
        <v>30</v>
      </c>
      <c r="J16" s="14">
        <v>31</v>
      </c>
      <c r="K16" s="14">
        <v>30</v>
      </c>
      <c r="L16" s="14">
        <v>31</v>
      </c>
      <c r="M16" s="14">
        <v>31</v>
      </c>
      <c r="N16" s="14">
        <v>30</v>
      </c>
      <c r="O16" s="14">
        <v>31</v>
      </c>
      <c r="P16" s="14">
        <v>30</v>
      </c>
      <c r="Q16" s="14">
        <v>31</v>
      </c>
      <c r="R16" s="261"/>
      <c r="S16" s="260"/>
      <c r="T16" s="258"/>
      <c r="U16" s="258"/>
      <c r="V16" s="258"/>
      <c r="W16" s="258"/>
      <c r="X16" s="258"/>
      <c r="Y16" s="258"/>
      <c r="Z16" s="259"/>
      <c r="AA16" s="259"/>
      <c r="AC16" s="259"/>
      <c r="AD16" s="259"/>
      <c r="AH16" s="266">
        <f>IF(OR(AH13=E2,AH14=E2,AH15=E2),E2,SUM(AH13:AH15))</f>
        <v>0</v>
      </c>
    </row>
    <row r="17" spans="4:28" ht="12.75">
      <c r="D17" s="31">
        <v>33848</v>
      </c>
      <c r="E17" s="194" t="s">
        <v>28</v>
      </c>
      <c r="F17" s="13">
        <v>31</v>
      </c>
      <c r="G17" s="14">
        <v>28</v>
      </c>
      <c r="H17" s="14">
        <v>31</v>
      </c>
      <c r="I17" s="14">
        <v>30</v>
      </c>
      <c r="J17" s="14">
        <v>31</v>
      </c>
      <c r="K17" s="14">
        <v>30</v>
      </c>
      <c r="L17" s="14">
        <v>31</v>
      </c>
      <c r="M17" s="14">
        <v>31</v>
      </c>
      <c r="N17" s="14">
        <v>30</v>
      </c>
      <c r="O17" s="14">
        <v>31</v>
      </c>
      <c r="P17" s="14">
        <v>30</v>
      </c>
      <c r="Q17" s="14">
        <v>31</v>
      </c>
      <c r="R17" s="13"/>
      <c r="S17" s="260"/>
      <c r="T17" s="258"/>
      <c r="U17" s="73"/>
      <c r="W17" s="127"/>
      <c r="X17" s="82"/>
      <c r="Y17" s="82"/>
      <c r="Z17" s="14"/>
      <c r="AA17" s="14"/>
      <c r="AB17" s="71"/>
    </row>
    <row r="18" spans="4:21" ht="12.75">
      <c r="D18" s="31">
        <v>34213</v>
      </c>
      <c r="E18" s="194" t="s">
        <v>29</v>
      </c>
      <c r="F18" s="13">
        <v>31</v>
      </c>
      <c r="G18" s="14">
        <v>28</v>
      </c>
      <c r="H18" s="14">
        <v>31</v>
      </c>
      <c r="I18" s="14">
        <v>30</v>
      </c>
      <c r="J18" s="14">
        <v>31</v>
      </c>
      <c r="K18" s="14">
        <v>30</v>
      </c>
      <c r="L18" s="14">
        <v>31</v>
      </c>
      <c r="M18" s="14">
        <v>31</v>
      </c>
      <c r="N18" s="14">
        <v>30</v>
      </c>
      <c r="O18" s="14">
        <v>31</v>
      </c>
      <c r="P18" s="14">
        <v>30</v>
      </c>
      <c r="Q18" s="16">
        <v>31</v>
      </c>
      <c r="R18" s="14"/>
      <c r="S18" s="260"/>
      <c r="T18" s="258"/>
      <c r="U18" s="73"/>
    </row>
    <row r="19" spans="4:21" ht="12.75">
      <c r="D19" s="31">
        <v>34578</v>
      </c>
      <c r="E19" s="194" t="s">
        <v>30</v>
      </c>
      <c r="F19" s="13">
        <v>31</v>
      </c>
      <c r="G19" s="14">
        <v>28</v>
      </c>
      <c r="H19" s="14">
        <v>31</v>
      </c>
      <c r="I19" s="14">
        <v>30</v>
      </c>
      <c r="J19" s="14">
        <v>31</v>
      </c>
      <c r="K19" s="14">
        <v>30</v>
      </c>
      <c r="L19" s="14">
        <v>31</v>
      </c>
      <c r="M19" s="14">
        <v>31</v>
      </c>
      <c r="N19" s="14">
        <v>30</v>
      </c>
      <c r="O19" s="14">
        <v>31</v>
      </c>
      <c r="P19" s="14">
        <v>30</v>
      </c>
      <c r="Q19" s="16">
        <v>31</v>
      </c>
      <c r="R19" s="14"/>
      <c r="U19" s="73"/>
    </row>
    <row r="20" spans="4:21" ht="12.75">
      <c r="D20" s="31">
        <v>34943</v>
      </c>
      <c r="E20" s="194" t="s">
        <v>31</v>
      </c>
      <c r="F20" s="13">
        <v>31</v>
      </c>
      <c r="G20" s="14">
        <v>29</v>
      </c>
      <c r="H20" s="14">
        <v>31</v>
      </c>
      <c r="I20" s="14">
        <v>30</v>
      </c>
      <c r="J20" s="14">
        <v>31</v>
      </c>
      <c r="K20" s="14">
        <v>30</v>
      </c>
      <c r="L20" s="14">
        <v>31</v>
      </c>
      <c r="M20" s="14">
        <v>31</v>
      </c>
      <c r="N20" s="14">
        <v>30</v>
      </c>
      <c r="O20" s="14">
        <v>31</v>
      </c>
      <c r="P20" s="14">
        <v>30</v>
      </c>
      <c r="Q20" s="16">
        <v>31</v>
      </c>
      <c r="R20" s="14"/>
      <c r="U20" s="73"/>
    </row>
    <row r="21" spans="4:26" ht="12.75">
      <c r="D21" s="31">
        <v>35309</v>
      </c>
      <c r="E21" s="194" t="s">
        <v>32</v>
      </c>
      <c r="F21" s="13">
        <v>31</v>
      </c>
      <c r="G21" s="14">
        <v>28</v>
      </c>
      <c r="H21" s="14">
        <v>31</v>
      </c>
      <c r="I21" s="14">
        <v>30</v>
      </c>
      <c r="J21" s="14">
        <v>31</v>
      </c>
      <c r="K21" s="14">
        <v>30</v>
      </c>
      <c r="L21" s="14">
        <v>31</v>
      </c>
      <c r="M21" s="14">
        <v>31</v>
      </c>
      <c r="N21" s="14">
        <v>30</v>
      </c>
      <c r="O21" s="14">
        <v>31</v>
      </c>
      <c r="P21" s="14">
        <v>30</v>
      </c>
      <c r="Q21" s="16">
        <v>31</v>
      </c>
      <c r="R21" s="14"/>
      <c r="S21" s="71"/>
      <c r="T21" s="74"/>
      <c r="U21" s="73"/>
      <c r="V21" s="14"/>
      <c r="W21" s="14"/>
      <c r="Y21" s="14"/>
      <c r="Z21" s="14"/>
    </row>
    <row r="22" spans="4:24" ht="12.75">
      <c r="D22" s="31">
        <v>35674</v>
      </c>
      <c r="E22" s="194" t="s">
        <v>33</v>
      </c>
      <c r="F22" s="13">
        <v>31</v>
      </c>
      <c r="G22" s="14">
        <v>28</v>
      </c>
      <c r="H22" s="14">
        <v>31</v>
      </c>
      <c r="I22" s="14">
        <v>30</v>
      </c>
      <c r="J22" s="14">
        <v>31</v>
      </c>
      <c r="K22" s="14">
        <v>30</v>
      </c>
      <c r="L22" s="14">
        <v>31</v>
      </c>
      <c r="M22" s="14">
        <v>31</v>
      </c>
      <c r="N22" s="14">
        <v>30</v>
      </c>
      <c r="O22" s="14">
        <v>31</v>
      </c>
      <c r="P22" s="14">
        <v>30</v>
      </c>
      <c r="Q22" s="16">
        <v>31</v>
      </c>
      <c r="R22" s="14"/>
      <c r="S22" s="71"/>
      <c r="T22" s="74"/>
      <c r="U22" s="73"/>
      <c r="V22" s="14"/>
      <c r="W22" s="14"/>
      <c r="X22" s="14"/>
    </row>
    <row r="23" spans="4:24" ht="12.75">
      <c r="D23" s="31">
        <v>36039</v>
      </c>
      <c r="E23" s="194" t="s">
        <v>34</v>
      </c>
      <c r="F23" s="13">
        <v>31</v>
      </c>
      <c r="G23" s="14">
        <v>28</v>
      </c>
      <c r="H23" s="14">
        <v>31</v>
      </c>
      <c r="I23" s="14">
        <v>30</v>
      </c>
      <c r="J23" s="14">
        <v>31</v>
      </c>
      <c r="K23" s="14">
        <v>30</v>
      </c>
      <c r="L23" s="14">
        <v>31</v>
      </c>
      <c r="M23" s="14">
        <v>31</v>
      </c>
      <c r="N23" s="14">
        <v>30</v>
      </c>
      <c r="O23" s="14">
        <v>31</v>
      </c>
      <c r="P23" s="14">
        <v>30</v>
      </c>
      <c r="Q23" s="16">
        <v>31</v>
      </c>
      <c r="R23" s="14"/>
      <c r="S23" s="71"/>
      <c r="T23" s="14"/>
      <c r="U23" s="14"/>
      <c r="V23" s="14"/>
      <c r="W23" s="14"/>
      <c r="X23" s="14"/>
    </row>
    <row r="24" spans="4:24" ht="12.75">
      <c r="D24" s="31">
        <v>36404</v>
      </c>
      <c r="E24" s="194" t="s">
        <v>35</v>
      </c>
      <c r="F24" s="13">
        <v>31</v>
      </c>
      <c r="G24" s="14">
        <v>29</v>
      </c>
      <c r="H24" s="14">
        <v>31</v>
      </c>
      <c r="I24" s="14">
        <v>30</v>
      </c>
      <c r="J24" s="14">
        <v>31</v>
      </c>
      <c r="K24" s="14">
        <v>30</v>
      </c>
      <c r="L24" s="14">
        <v>31</v>
      </c>
      <c r="M24" s="14">
        <v>31</v>
      </c>
      <c r="N24" s="14">
        <v>30</v>
      </c>
      <c r="O24" s="14">
        <v>31</v>
      </c>
      <c r="P24" s="14">
        <v>30</v>
      </c>
      <c r="Q24" s="16">
        <v>31</v>
      </c>
      <c r="R24" s="14"/>
      <c r="S24" s="71"/>
      <c r="U24" s="14"/>
      <c r="V24" s="14"/>
      <c r="W24" s="14"/>
      <c r="X24" s="14"/>
    </row>
    <row r="25" spans="4:24" ht="12.75">
      <c r="D25" s="31">
        <v>36770</v>
      </c>
      <c r="E25" s="194" t="s">
        <v>36</v>
      </c>
      <c r="F25" s="13">
        <v>31</v>
      </c>
      <c r="G25" s="14">
        <v>28</v>
      </c>
      <c r="H25" s="14">
        <v>31</v>
      </c>
      <c r="I25" s="14">
        <v>30</v>
      </c>
      <c r="J25" s="14">
        <v>31</v>
      </c>
      <c r="K25" s="14">
        <v>30</v>
      </c>
      <c r="L25" s="14">
        <v>31</v>
      </c>
      <c r="M25" s="14">
        <v>31</v>
      </c>
      <c r="N25" s="14">
        <v>30</v>
      </c>
      <c r="O25" s="14">
        <v>31</v>
      </c>
      <c r="P25" s="14">
        <v>30</v>
      </c>
      <c r="Q25" s="16">
        <v>31</v>
      </c>
      <c r="R25" s="14"/>
      <c r="S25" s="71"/>
      <c r="U25" s="14"/>
      <c r="V25" s="14"/>
      <c r="W25" s="14"/>
      <c r="X25" s="14"/>
    </row>
    <row r="26" spans="4:28" ht="12.75">
      <c r="D26" s="31">
        <v>37135</v>
      </c>
      <c r="E26" s="194" t="s">
        <v>37</v>
      </c>
      <c r="F26" s="13">
        <v>31</v>
      </c>
      <c r="G26" s="14">
        <v>28</v>
      </c>
      <c r="H26" s="14">
        <v>31</v>
      </c>
      <c r="I26" s="14">
        <v>30</v>
      </c>
      <c r="J26" s="14">
        <v>31</v>
      </c>
      <c r="K26" s="14">
        <v>30</v>
      </c>
      <c r="L26" s="14">
        <v>31</v>
      </c>
      <c r="M26" s="14">
        <v>31</v>
      </c>
      <c r="N26" s="14">
        <v>30</v>
      </c>
      <c r="O26" s="14">
        <v>31</v>
      </c>
      <c r="P26" s="14">
        <v>30</v>
      </c>
      <c r="Q26" s="16">
        <v>31</v>
      </c>
      <c r="R26" s="14"/>
      <c r="S26" s="71"/>
      <c r="U26" s="14"/>
      <c r="V26" s="14"/>
      <c r="W26" s="14"/>
      <c r="X26" s="14"/>
      <c r="Y26" s="14"/>
      <c r="Z26" s="14"/>
      <c r="AA26" s="14"/>
      <c r="AB26" s="14"/>
    </row>
    <row r="27" spans="4:28" ht="12.75">
      <c r="D27" s="31">
        <v>37500</v>
      </c>
      <c r="E27" s="194" t="s">
        <v>40</v>
      </c>
      <c r="F27" s="13">
        <v>31</v>
      </c>
      <c r="G27" s="14">
        <v>28</v>
      </c>
      <c r="H27" s="14">
        <v>31</v>
      </c>
      <c r="I27" s="14">
        <v>30</v>
      </c>
      <c r="J27" s="14">
        <v>31</v>
      </c>
      <c r="K27" s="14">
        <v>30</v>
      </c>
      <c r="L27" s="14">
        <v>31</v>
      </c>
      <c r="M27" s="14">
        <v>31</v>
      </c>
      <c r="N27" s="14">
        <v>30</v>
      </c>
      <c r="O27" s="14">
        <v>31</v>
      </c>
      <c r="P27" s="14">
        <v>30</v>
      </c>
      <c r="Q27" s="16">
        <v>31</v>
      </c>
      <c r="R27" s="14"/>
      <c r="S27" s="71"/>
      <c r="U27" s="14"/>
      <c r="V27" s="14"/>
      <c r="W27" s="14"/>
      <c r="X27" s="14"/>
      <c r="Y27" s="14"/>
      <c r="Z27" s="14"/>
      <c r="AA27" s="14"/>
      <c r="AB27" s="14"/>
    </row>
    <row r="28" spans="4:24" ht="12.75">
      <c r="D28" s="31">
        <v>37865</v>
      </c>
      <c r="E28" s="194" t="s">
        <v>38</v>
      </c>
      <c r="F28" s="13">
        <v>31</v>
      </c>
      <c r="G28" s="14">
        <v>29</v>
      </c>
      <c r="H28" s="14">
        <v>31</v>
      </c>
      <c r="I28" s="14">
        <v>30</v>
      </c>
      <c r="J28" s="14">
        <v>31</v>
      </c>
      <c r="K28" s="14">
        <v>30</v>
      </c>
      <c r="L28" s="14">
        <v>31</v>
      </c>
      <c r="M28" s="14">
        <v>31</v>
      </c>
      <c r="N28" s="14">
        <v>30</v>
      </c>
      <c r="O28" s="14">
        <v>31</v>
      </c>
      <c r="P28" s="14">
        <v>30</v>
      </c>
      <c r="Q28" s="16">
        <v>31</v>
      </c>
      <c r="R28" s="14"/>
      <c r="S28" s="71"/>
      <c r="U28" s="95"/>
      <c r="V28" s="95"/>
      <c r="W28" s="95"/>
      <c r="X28" s="95"/>
    </row>
    <row r="29" spans="4:33" ht="12.75">
      <c r="D29" s="31">
        <v>38231</v>
      </c>
      <c r="E29" s="194" t="s">
        <v>39</v>
      </c>
      <c r="F29" s="13">
        <v>31</v>
      </c>
      <c r="G29" s="14">
        <v>28</v>
      </c>
      <c r="H29" s="14">
        <v>31</v>
      </c>
      <c r="I29" s="14">
        <v>30</v>
      </c>
      <c r="J29" s="14">
        <v>31</v>
      </c>
      <c r="K29" s="14">
        <v>30</v>
      </c>
      <c r="L29" s="14">
        <v>31</v>
      </c>
      <c r="M29" s="14">
        <v>31</v>
      </c>
      <c r="N29" s="14">
        <v>30</v>
      </c>
      <c r="O29" s="14">
        <v>31</v>
      </c>
      <c r="P29" s="14">
        <v>30</v>
      </c>
      <c r="Q29" s="16">
        <v>31</v>
      </c>
      <c r="R29" s="14"/>
      <c r="S29" s="71"/>
      <c r="U29" s="14"/>
      <c r="V29" s="14"/>
      <c r="W29" s="14"/>
      <c r="X29" s="14"/>
      <c r="Y29" s="14"/>
      <c r="Z29" s="14"/>
      <c r="AA29" s="14"/>
      <c r="AB29" s="14"/>
      <c r="AC29" s="29"/>
      <c r="AD29" s="29"/>
      <c r="AE29" s="29"/>
      <c r="AF29" s="29"/>
      <c r="AG29" s="29"/>
    </row>
    <row r="30" spans="4:33" ht="12.75">
      <c r="D30" s="32">
        <v>38596</v>
      </c>
      <c r="E30" s="195" t="s">
        <v>50</v>
      </c>
      <c r="F30" s="39">
        <v>31</v>
      </c>
      <c r="G30" s="40">
        <v>28</v>
      </c>
      <c r="H30" s="40">
        <v>31</v>
      </c>
      <c r="I30" s="40">
        <v>30</v>
      </c>
      <c r="J30" s="40">
        <v>31</v>
      </c>
      <c r="K30" s="40">
        <v>30</v>
      </c>
      <c r="L30" s="40">
        <v>31</v>
      </c>
      <c r="M30" s="40">
        <v>31</v>
      </c>
      <c r="N30" s="40">
        <v>30</v>
      </c>
      <c r="O30" s="40">
        <v>31</v>
      </c>
      <c r="P30" s="40">
        <v>30</v>
      </c>
      <c r="Q30" s="26">
        <v>31</v>
      </c>
      <c r="R30" s="14"/>
      <c r="S30" s="71"/>
      <c r="U30" s="14"/>
      <c r="V30" s="14"/>
      <c r="W30" s="14"/>
      <c r="X30" s="14"/>
      <c r="Y30" s="14"/>
      <c r="Z30" s="14"/>
      <c r="AA30" s="14"/>
      <c r="AB30" s="14"/>
      <c r="AF30" s="49"/>
      <c r="AG30" s="49"/>
    </row>
    <row r="31" spans="4:33" ht="13.5" thickBot="1">
      <c r="D31" s="55"/>
      <c r="E31" s="56"/>
      <c r="F31" s="14"/>
      <c r="G31" s="14"/>
      <c r="H31" s="14"/>
      <c r="I31" s="14"/>
      <c r="J31" s="14"/>
      <c r="K31" s="14"/>
      <c r="L31" s="14"/>
      <c r="M31" s="14"/>
      <c r="N31" s="14"/>
      <c r="O31" s="14"/>
      <c r="P31" s="14"/>
      <c r="Q31" s="14"/>
      <c r="R31" s="14"/>
      <c r="S31" s="71"/>
      <c r="T31" s="14"/>
      <c r="U31" s="14"/>
      <c r="V31" s="14"/>
      <c r="W31" s="14"/>
      <c r="X31" s="14"/>
      <c r="Y31" s="14"/>
      <c r="Z31" s="14"/>
      <c r="AA31" s="14"/>
      <c r="AB31" s="14"/>
      <c r="AF31" s="49"/>
      <c r="AG31" s="49"/>
    </row>
    <row r="32" spans="4:35" ht="13.5" thickBot="1">
      <c r="D32" s="55"/>
      <c r="E32" s="668" t="s">
        <v>61</v>
      </c>
      <c r="F32" s="669"/>
      <c r="G32" s="669"/>
      <c r="H32" s="669"/>
      <c r="I32" s="669"/>
      <c r="J32" s="669"/>
      <c r="K32" s="669"/>
      <c r="L32" s="669"/>
      <c r="M32" s="669"/>
      <c r="N32" s="669"/>
      <c r="O32" s="669"/>
      <c r="P32" s="669"/>
      <c r="Q32" s="669"/>
      <c r="R32" s="670"/>
      <c r="S32" s="71"/>
      <c r="T32" s="14"/>
      <c r="U32" s="14"/>
      <c r="V32" s="14"/>
      <c r="W32" s="14"/>
      <c r="X32" s="14"/>
      <c r="Y32" s="14"/>
      <c r="Z32" s="14"/>
      <c r="AA32" s="14"/>
      <c r="AB32" s="14"/>
      <c r="AE32" s="227"/>
      <c r="AF32" s="228"/>
      <c r="AG32" s="228"/>
      <c r="AH32" s="229"/>
      <c r="AI32" s="229"/>
    </row>
    <row r="33" spans="4:38" ht="12.75">
      <c r="D33" s="55"/>
      <c r="E33" s="108"/>
      <c r="F33" s="14">
        <v>1</v>
      </c>
      <c r="G33" s="14">
        <v>2</v>
      </c>
      <c r="H33" s="14">
        <v>3</v>
      </c>
      <c r="I33" s="14">
        <v>4</v>
      </c>
      <c r="J33" s="14">
        <v>5</v>
      </c>
      <c r="K33" s="14">
        <v>6</v>
      </c>
      <c r="L33" s="14">
        <v>7</v>
      </c>
      <c r="M33" s="14">
        <v>8</v>
      </c>
      <c r="N33" s="14">
        <v>9</v>
      </c>
      <c r="O33" s="14">
        <v>10</v>
      </c>
      <c r="P33" s="14">
        <v>11</v>
      </c>
      <c r="Q33" s="14">
        <v>12</v>
      </c>
      <c r="R33" s="14">
        <v>13</v>
      </c>
      <c r="S33" s="37">
        <v>14</v>
      </c>
      <c r="T33" s="37">
        <v>15</v>
      </c>
      <c r="U33" s="37">
        <v>16</v>
      </c>
      <c r="V33" s="37">
        <v>17</v>
      </c>
      <c r="W33" s="37">
        <v>18</v>
      </c>
      <c r="X33" s="37">
        <v>19</v>
      </c>
      <c r="Y33" s="37">
        <v>20</v>
      </c>
      <c r="Z33" s="37">
        <v>21</v>
      </c>
      <c r="AA33" s="37">
        <v>22</v>
      </c>
      <c r="AB33" s="37">
        <v>23</v>
      </c>
      <c r="AC33" s="37">
        <v>24</v>
      </c>
      <c r="AD33" s="37">
        <v>25</v>
      </c>
      <c r="AE33" s="14">
        <v>26</v>
      </c>
      <c r="AF33" s="14">
        <v>27</v>
      </c>
      <c r="AG33" s="14">
        <v>28</v>
      </c>
      <c r="AH33" s="14">
        <v>29</v>
      </c>
      <c r="AI33" s="14">
        <v>30</v>
      </c>
      <c r="AJ33" s="660" t="s">
        <v>76</v>
      </c>
      <c r="AK33" s="660"/>
      <c r="AL33" s="660"/>
    </row>
    <row r="34" spans="4:38" ht="12.75">
      <c r="D34" s="55"/>
      <c r="E34" s="13">
        <v>1</v>
      </c>
      <c r="F34" s="73" t="str">
        <f>N46</f>
        <v>-</v>
      </c>
      <c r="G34" s="73" t="str">
        <f>N47</f>
        <v>-</v>
      </c>
      <c r="H34" s="73" t="str">
        <f>N48</f>
        <v>-</v>
      </c>
      <c r="I34" s="73" t="str">
        <f>N49</f>
        <v>-</v>
      </c>
      <c r="J34" s="73" t="str">
        <f>N50</f>
        <v>-</v>
      </c>
      <c r="K34" s="73" t="str">
        <f>N51</f>
        <v>-</v>
      </c>
      <c r="L34" s="73" t="str">
        <f>N52</f>
        <v>-</v>
      </c>
      <c r="M34" s="73" t="str">
        <f>N53</f>
        <v>-</v>
      </c>
      <c r="N34" s="73" t="str">
        <f>N54</f>
        <v>-</v>
      </c>
      <c r="O34" s="73" t="str">
        <f>N55</f>
        <v>-</v>
      </c>
      <c r="P34" s="73" t="str">
        <f>N56</f>
        <v>-</v>
      </c>
      <c r="Q34" s="73" t="str">
        <f>N57</f>
        <v>-</v>
      </c>
      <c r="R34" s="73" t="str">
        <f>N58</f>
        <v>-</v>
      </c>
      <c r="S34" s="73" t="str">
        <f>N59</f>
        <v>-</v>
      </c>
      <c r="T34" s="73" t="str">
        <f>N60</f>
        <v>-</v>
      </c>
      <c r="U34" s="73" t="str">
        <f>N61</f>
        <v>-</v>
      </c>
      <c r="V34" s="73" t="str">
        <f>N62</f>
        <v>-</v>
      </c>
      <c r="W34" s="73" t="str">
        <f>N63</f>
        <v>-</v>
      </c>
      <c r="X34" s="73" t="str">
        <f>N64</f>
        <v>-</v>
      </c>
      <c r="Y34" s="73" t="str">
        <f>N65</f>
        <v>-</v>
      </c>
      <c r="Z34" s="73" t="str">
        <f>N66</f>
        <v>-</v>
      </c>
      <c r="AA34" s="73" t="str">
        <f>N67</f>
        <v>-</v>
      </c>
      <c r="AB34" s="73" t="str">
        <f>N68</f>
        <v>-</v>
      </c>
      <c r="AC34" s="73" t="str">
        <f>N69</f>
        <v>-</v>
      </c>
      <c r="AD34" s="73" t="str">
        <f>N70</f>
        <v>-</v>
      </c>
      <c r="AE34" s="226" t="str">
        <f>N71</f>
        <v>-</v>
      </c>
      <c r="AF34" s="226" t="str">
        <f>N72</f>
        <v>-</v>
      </c>
      <c r="AG34" s="226" t="str">
        <f>N73</f>
        <v>-</v>
      </c>
      <c r="AH34" s="226" t="str">
        <f>N74</f>
        <v>-</v>
      </c>
      <c r="AI34" s="226" t="str">
        <f>N75</f>
        <v>-</v>
      </c>
      <c r="AJ34" s="110">
        <f aca="true" t="shared" si="0" ref="AJ34:AJ40">MAX(F34:AI34)</f>
        <v>0</v>
      </c>
      <c r="AK34" s="111">
        <f aca="true" t="shared" si="1" ref="AK34:AK40">36*AJ34</f>
        <v>0</v>
      </c>
      <c r="AL34" s="142" t="s">
        <v>69</v>
      </c>
    </row>
    <row r="35" spans="4:38" ht="12.75">
      <c r="D35" s="55"/>
      <c r="E35" s="13">
        <v>2</v>
      </c>
      <c r="F35" s="73" t="str">
        <f aca="true" t="shared" si="2" ref="F35:O40">IF(F34=$AJ34,0,F34)</f>
        <v>-</v>
      </c>
      <c r="G35" s="73" t="str">
        <f t="shared" si="2"/>
        <v>-</v>
      </c>
      <c r="H35" s="73" t="str">
        <f t="shared" si="2"/>
        <v>-</v>
      </c>
      <c r="I35" s="73" t="str">
        <f t="shared" si="2"/>
        <v>-</v>
      </c>
      <c r="J35" s="73" t="str">
        <f t="shared" si="2"/>
        <v>-</v>
      </c>
      <c r="K35" s="73" t="str">
        <f t="shared" si="2"/>
        <v>-</v>
      </c>
      <c r="L35" s="73" t="str">
        <f t="shared" si="2"/>
        <v>-</v>
      </c>
      <c r="M35" s="73" t="str">
        <f t="shared" si="2"/>
        <v>-</v>
      </c>
      <c r="N35" s="73" t="str">
        <f t="shared" si="2"/>
        <v>-</v>
      </c>
      <c r="O35" s="73" t="str">
        <f t="shared" si="2"/>
        <v>-</v>
      </c>
      <c r="P35" s="73" t="str">
        <f aca="true" t="shared" si="3" ref="P35:Y40">IF(P34=$AJ34,0,P34)</f>
        <v>-</v>
      </c>
      <c r="Q35" s="73" t="str">
        <f t="shared" si="3"/>
        <v>-</v>
      </c>
      <c r="R35" s="73" t="str">
        <f t="shared" si="3"/>
        <v>-</v>
      </c>
      <c r="S35" s="73" t="str">
        <f t="shared" si="3"/>
        <v>-</v>
      </c>
      <c r="T35" s="73" t="str">
        <f t="shared" si="3"/>
        <v>-</v>
      </c>
      <c r="U35" s="73" t="str">
        <f t="shared" si="3"/>
        <v>-</v>
      </c>
      <c r="V35" s="73" t="str">
        <f t="shared" si="3"/>
        <v>-</v>
      </c>
      <c r="W35" s="73" t="str">
        <f t="shared" si="3"/>
        <v>-</v>
      </c>
      <c r="X35" s="73" t="str">
        <f t="shared" si="3"/>
        <v>-</v>
      </c>
      <c r="Y35" s="73" t="str">
        <f t="shared" si="3"/>
        <v>-</v>
      </c>
      <c r="Z35" s="73" t="str">
        <f aca="true" t="shared" si="4" ref="Z35:AD40">IF(Z34=$AJ34,0,Z34)</f>
        <v>-</v>
      </c>
      <c r="AA35" s="73" t="str">
        <f t="shared" si="4"/>
        <v>-</v>
      </c>
      <c r="AB35" s="73" t="str">
        <f t="shared" si="4"/>
        <v>-</v>
      </c>
      <c r="AC35" s="73" t="str">
        <f t="shared" si="4"/>
        <v>-</v>
      </c>
      <c r="AD35" s="73" t="str">
        <f t="shared" si="4"/>
        <v>-</v>
      </c>
      <c r="AE35" s="73" t="str">
        <f aca="true" t="shared" si="5" ref="AE35:AI40">IF(AE34=$AJ34,0,AE34)</f>
        <v>-</v>
      </c>
      <c r="AF35" s="73" t="str">
        <f t="shared" si="5"/>
        <v>-</v>
      </c>
      <c r="AG35" s="73" t="str">
        <f t="shared" si="5"/>
        <v>-</v>
      </c>
      <c r="AH35" s="73" t="str">
        <f t="shared" si="5"/>
        <v>-</v>
      </c>
      <c r="AI35" s="73" t="str">
        <f t="shared" si="5"/>
        <v>-</v>
      </c>
      <c r="AJ35" s="96">
        <f t="shared" si="0"/>
        <v>0</v>
      </c>
      <c r="AK35" s="109">
        <f t="shared" si="1"/>
        <v>0</v>
      </c>
      <c r="AL35" s="142" t="s">
        <v>70</v>
      </c>
    </row>
    <row r="36" spans="4:38" ht="12.75">
      <c r="D36" s="55"/>
      <c r="E36" s="13">
        <v>3</v>
      </c>
      <c r="F36" s="73" t="str">
        <f t="shared" si="2"/>
        <v>-</v>
      </c>
      <c r="G36" s="73" t="str">
        <f t="shared" si="2"/>
        <v>-</v>
      </c>
      <c r="H36" s="73" t="str">
        <f t="shared" si="2"/>
        <v>-</v>
      </c>
      <c r="I36" s="73" t="str">
        <f t="shared" si="2"/>
        <v>-</v>
      </c>
      <c r="J36" s="73" t="str">
        <f t="shared" si="2"/>
        <v>-</v>
      </c>
      <c r="K36" s="73" t="str">
        <f t="shared" si="2"/>
        <v>-</v>
      </c>
      <c r="L36" s="73" t="str">
        <f t="shared" si="2"/>
        <v>-</v>
      </c>
      <c r="M36" s="73" t="str">
        <f t="shared" si="2"/>
        <v>-</v>
      </c>
      <c r="N36" s="73" t="str">
        <f t="shared" si="2"/>
        <v>-</v>
      </c>
      <c r="O36" s="73" t="str">
        <f t="shared" si="2"/>
        <v>-</v>
      </c>
      <c r="P36" s="73" t="str">
        <f t="shared" si="3"/>
        <v>-</v>
      </c>
      <c r="Q36" s="73" t="str">
        <f t="shared" si="3"/>
        <v>-</v>
      </c>
      <c r="R36" s="73" t="str">
        <f t="shared" si="3"/>
        <v>-</v>
      </c>
      <c r="S36" s="73" t="str">
        <f t="shared" si="3"/>
        <v>-</v>
      </c>
      <c r="T36" s="73" t="str">
        <f t="shared" si="3"/>
        <v>-</v>
      </c>
      <c r="U36" s="73" t="str">
        <f t="shared" si="3"/>
        <v>-</v>
      </c>
      <c r="V36" s="73" t="str">
        <f t="shared" si="3"/>
        <v>-</v>
      </c>
      <c r="W36" s="73" t="str">
        <f t="shared" si="3"/>
        <v>-</v>
      </c>
      <c r="X36" s="73" t="str">
        <f t="shared" si="3"/>
        <v>-</v>
      </c>
      <c r="Y36" s="73" t="str">
        <f t="shared" si="3"/>
        <v>-</v>
      </c>
      <c r="Z36" s="73" t="str">
        <f t="shared" si="4"/>
        <v>-</v>
      </c>
      <c r="AA36" s="73" t="str">
        <f t="shared" si="4"/>
        <v>-</v>
      </c>
      <c r="AB36" s="73" t="str">
        <f t="shared" si="4"/>
        <v>-</v>
      </c>
      <c r="AC36" s="73" t="str">
        <f t="shared" si="4"/>
        <v>-</v>
      </c>
      <c r="AD36" s="73" t="str">
        <f t="shared" si="4"/>
        <v>-</v>
      </c>
      <c r="AE36" s="73" t="str">
        <f t="shared" si="5"/>
        <v>-</v>
      </c>
      <c r="AF36" s="73" t="str">
        <f t="shared" si="5"/>
        <v>-</v>
      </c>
      <c r="AG36" s="73" t="str">
        <f t="shared" si="5"/>
        <v>-</v>
      </c>
      <c r="AH36" s="73" t="str">
        <f t="shared" si="5"/>
        <v>-</v>
      </c>
      <c r="AI36" s="73" t="str">
        <f t="shared" si="5"/>
        <v>-</v>
      </c>
      <c r="AJ36" s="96">
        <f t="shared" si="0"/>
        <v>0</v>
      </c>
      <c r="AK36" s="109">
        <f t="shared" si="1"/>
        <v>0</v>
      </c>
      <c r="AL36" s="142" t="s">
        <v>71</v>
      </c>
    </row>
    <row r="37" spans="4:38" ht="12.75">
      <c r="D37" s="55"/>
      <c r="E37" s="13">
        <v>4</v>
      </c>
      <c r="F37" s="73" t="str">
        <f t="shared" si="2"/>
        <v>-</v>
      </c>
      <c r="G37" s="73" t="str">
        <f t="shared" si="2"/>
        <v>-</v>
      </c>
      <c r="H37" s="73" t="str">
        <f t="shared" si="2"/>
        <v>-</v>
      </c>
      <c r="I37" s="73" t="str">
        <f t="shared" si="2"/>
        <v>-</v>
      </c>
      <c r="J37" s="73" t="str">
        <f t="shared" si="2"/>
        <v>-</v>
      </c>
      <c r="K37" s="73" t="str">
        <f t="shared" si="2"/>
        <v>-</v>
      </c>
      <c r="L37" s="73" t="str">
        <f t="shared" si="2"/>
        <v>-</v>
      </c>
      <c r="M37" s="73" t="str">
        <f t="shared" si="2"/>
        <v>-</v>
      </c>
      <c r="N37" s="73" t="str">
        <f t="shared" si="2"/>
        <v>-</v>
      </c>
      <c r="O37" s="73" t="str">
        <f t="shared" si="2"/>
        <v>-</v>
      </c>
      <c r="P37" s="73" t="str">
        <f t="shared" si="3"/>
        <v>-</v>
      </c>
      <c r="Q37" s="73" t="str">
        <f t="shared" si="3"/>
        <v>-</v>
      </c>
      <c r="R37" s="73" t="str">
        <f t="shared" si="3"/>
        <v>-</v>
      </c>
      <c r="S37" s="73" t="str">
        <f t="shared" si="3"/>
        <v>-</v>
      </c>
      <c r="T37" s="73" t="str">
        <f t="shared" si="3"/>
        <v>-</v>
      </c>
      <c r="U37" s="73" t="str">
        <f t="shared" si="3"/>
        <v>-</v>
      </c>
      <c r="V37" s="73" t="str">
        <f t="shared" si="3"/>
        <v>-</v>
      </c>
      <c r="W37" s="73" t="str">
        <f t="shared" si="3"/>
        <v>-</v>
      </c>
      <c r="X37" s="73" t="str">
        <f t="shared" si="3"/>
        <v>-</v>
      </c>
      <c r="Y37" s="73" t="str">
        <f t="shared" si="3"/>
        <v>-</v>
      </c>
      <c r="Z37" s="73" t="str">
        <f t="shared" si="4"/>
        <v>-</v>
      </c>
      <c r="AA37" s="73" t="str">
        <f t="shared" si="4"/>
        <v>-</v>
      </c>
      <c r="AB37" s="73" t="str">
        <f t="shared" si="4"/>
        <v>-</v>
      </c>
      <c r="AC37" s="73" t="str">
        <f t="shared" si="4"/>
        <v>-</v>
      </c>
      <c r="AD37" s="73" t="str">
        <f t="shared" si="4"/>
        <v>-</v>
      </c>
      <c r="AE37" s="73" t="str">
        <f t="shared" si="5"/>
        <v>-</v>
      </c>
      <c r="AF37" s="73" t="str">
        <f t="shared" si="5"/>
        <v>-</v>
      </c>
      <c r="AG37" s="73" t="str">
        <f t="shared" si="5"/>
        <v>-</v>
      </c>
      <c r="AH37" s="73" t="str">
        <f t="shared" si="5"/>
        <v>-</v>
      </c>
      <c r="AI37" s="73" t="str">
        <f t="shared" si="5"/>
        <v>-</v>
      </c>
      <c r="AJ37" s="96">
        <f t="shared" si="0"/>
        <v>0</v>
      </c>
      <c r="AK37" s="109">
        <f t="shared" si="1"/>
        <v>0</v>
      </c>
      <c r="AL37" s="142" t="s">
        <v>72</v>
      </c>
    </row>
    <row r="38" spans="4:38" ht="12.75">
      <c r="D38" s="55"/>
      <c r="E38" s="13">
        <v>5</v>
      </c>
      <c r="F38" s="73" t="str">
        <f t="shared" si="2"/>
        <v>-</v>
      </c>
      <c r="G38" s="73" t="str">
        <f t="shared" si="2"/>
        <v>-</v>
      </c>
      <c r="H38" s="73" t="str">
        <f t="shared" si="2"/>
        <v>-</v>
      </c>
      <c r="I38" s="73" t="str">
        <f t="shared" si="2"/>
        <v>-</v>
      </c>
      <c r="J38" s="73" t="str">
        <f t="shared" si="2"/>
        <v>-</v>
      </c>
      <c r="K38" s="73" t="str">
        <f t="shared" si="2"/>
        <v>-</v>
      </c>
      <c r="L38" s="73" t="str">
        <f t="shared" si="2"/>
        <v>-</v>
      </c>
      <c r="M38" s="73" t="str">
        <f t="shared" si="2"/>
        <v>-</v>
      </c>
      <c r="N38" s="73" t="str">
        <f t="shared" si="2"/>
        <v>-</v>
      </c>
      <c r="O38" s="73" t="str">
        <f t="shared" si="2"/>
        <v>-</v>
      </c>
      <c r="P38" s="73" t="str">
        <f t="shared" si="3"/>
        <v>-</v>
      </c>
      <c r="Q38" s="73" t="str">
        <f t="shared" si="3"/>
        <v>-</v>
      </c>
      <c r="R38" s="73" t="str">
        <f t="shared" si="3"/>
        <v>-</v>
      </c>
      <c r="S38" s="73" t="str">
        <f t="shared" si="3"/>
        <v>-</v>
      </c>
      <c r="T38" s="73" t="str">
        <f t="shared" si="3"/>
        <v>-</v>
      </c>
      <c r="U38" s="73" t="str">
        <f t="shared" si="3"/>
        <v>-</v>
      </c>
      <c r="V38" s="73" t="str">
        <f t="shared" si="3"/>
        <v>-</v>
      </c>
      <c r="W38" s="73" t="str">
        <f t="shared" si="3"/>
        <v>-</v>
      </c>
      <c r="X38" s="73" t="str">
        <f t="shared" si="3"/>
        <v>-</v>
      </c>
      <c r="Y38" s="73" t="str">
        <f t="shared" si="3"/>
        <v>-</v>
      </c>
      <c r="Z38" s="73" t="str">
        <f t="shared" si="4"/>
        <v>-</v>
      </c>
      <c r="AA38" s="73" t="str">
        <f t="shared" si="4"/>
        <v>-</v>
      </c>
      <c r="AB38" s="73" t="str">
        <f t="shared" si="4"/>
        <v>-</v>
      </c>
      <c r="AC38" s="73" t="str">
        <f t="shared" si="4"/>
        <v>-</v>
      </c>
      <c r="AD38" s="73" t="str">
        <f t="shared" si="4"/>
        <v>-</v>
      </c>
      <c r="AE38" s="73" t="str">
        <f>IF(AE37=$AJ37,0,AE37)</f>
        <v>-</v>
      </c>
      <c r="AF38" s="73" t="str">
        <f t="shared" si="5"/>
        <v>-</v>
      </c>
      <c r="AG38" s="73" t="str">
        <f t="shared" si="5"/>
        <v>-</v>
      </c>
      <c r="AH38" s="73" t="str">
        <f t="shared" si="5"/>
        <v>-</v>
      </c>
      <c r="AI38" s="73" t="str">
        <f t="shared" si="5"/>
        <v>-</v>
      </c>
      <c r="AJ38" s="96">
        <f t="shared" si="0"/>
        <v>0</v>
      </c>
      <c r="AK38" s="109">
        <f t="shared" si="1"/>
        <v>0</v>
      </c>
      <c r="AL38" s="142" t="s">
        <v>73</v>
      </c>
    </row>
    <row r="39" spans="4:38" ht="12.75">
      <c r="D39" s="55"/>
      <c r="E39" s="13">
        <v>6</v>
      </c>
      <c r="F39" s="73" t="str">
        <f t="shared" si="2"/>
        <v>-</v>
      </c>
      <c r="G39" s="73" t="str">
        <f t="shared" si="2"/>
        <v>-</v>
      </c>
      <c r="H39" s="73" t="str">
        <f t="shared" si="2"/>
        <v>-</v>
      </c>
      <c r="I39" s="73" t="str">
        <f t="shared" si="2"/>
        <v>-</v>
      </c>
      <c r="J39" s="73" t="str">
        <f t="shared" si="2"/>
        <v>-</v>
      </c>
      <c r="K39" s="73" t="str">
        <f t="shared" si="2"/>
        <v>-</v>
      </c>
      <c r="L39" s="73" t="str">
        <f t="shared" si="2"/>
        <v>-</v>
      </c>
      <c r="M39" s="73" t="str">
        <f t="shared" si="2"/>
        <v>-</v>
      </c>
      <c r="N39" s="73" t="str">
        <f t="shared" si="2"/>
        <v>-</v>
      </c>
      <c r="O39" s="73" t="str">
        <f t="shared" si="2"/>
        <v>-</v>
      </c>
      <c r="P39" s="73" t="str">
        <f t="shared" si="3"/>
        <v>-</v>
      </c>
      <c r="Q39" s="73" t="str">
        <f t="shared" si="3"/>
        <v>-</v>
      </c>
      <c r="R39" s="73" t="str">
        <f t="shared" si="3"/>
        <v>-</v>
      </c>
      <c r="S39" s="73" t="str">
        <f t="shared" si="3"/>
        <v>-</v>
      </c>
      <c r="T39" s="73" t="str">
        <f t="shared" si="3"/>
        <v>-</v>
      </c>
      <c r="U39" s="73" t="str">
        <f t="shared" si="3"/>
        <v>-</v>
      </c>
      <c r="V39" s="73" t="str">
        <f t="shared" si="3"/>
        <v>-</v>
      </c>
      <c r="W39" s="73" t="str">
        <f t="shared" si="3"/>
        <v>-</v>
      </c>
      <c r="X39" s="73" t="str">
        <f t="shared" si="3"/>
        <v>-</v>
      </c>
      <c r="Y39" s="73" t="str">
        <f t="shared" si="3"/>
        <v>-</v>
      </c>
      <c r="Z39" s="73" t="str">
        <f t="shared" si="4"/>
        <v>-</v>
      </c>
      <c r="AA39" s="73" t="str">
        <f t="shared" si="4"/>
        <v>-</v>
      </c>
      <c r="AB39" s="73" t="str">
        <f t="shared" si="4"/>
        <v>-</v>
      </c>
      <c r="AC39" s="73" t="str">
        <f t="shared" si="4"/>
        <v>-</v>
      </c>
      <c r="AD39" s="73" t="str">
        <f t="shared" si="4"/>
        <v>-</v>
      </c>
      <c r="AE39" s="73" t="str">
        <f>IF(AE38=$AJ38,0,AE38)</f>
        <v>-</v>
      </c>
      <c r="AF39" s="73" t="str">
        <f t="shared" si="5"/>
        <v>-</v>
      </c>
      <c r="AG39" s="73" t="str">
        <f t="shared" si="5"/>
        <v>-</v>
      </c>
      <c r="AH39" s="73" t="str">
        <f t="shared" si="5"/>
        <v>-</v>
      </c>
      <c r="AI39" s="73" t="str">
        <f t="shared" si="5"/>
        <v>-</v>
      </c>
      <c r="AJ39" s="96">
        <f t="shared" si="0"/>
        <v>0</v>
      </c>
      <c r="AK39" s="109">
        <f t="shared" si="1"/>
        <v>0</v>
      </c>
      <c r="AL39" s="142" t="s">
        <v>74</v>
      </c>
    </row>
    <row r="40" spans="4:38" ht="12.75">
      <c r="D40" s="55"/>
      <c r="E40" s="39">
        <v>7</v>
      </c>
      <c r="F40" s="106" t="str">
        <f t="shared" si="2"/>
        <v>-</v>
      </c>
      <c r="G40" s="106" t="str">
        <f t="shared" si="2"/>
        <v>-</v>
      </c>
      <c r="H40" s="106" t="str">
        <f t="shared" si="2"/>
        <v>-</v>
      </c>
      <c r="I40" s="106" t="str">
        <f t="shared" si="2"/>
        <v>-</v>
      </c>
      <c r="J40" s="106" t="str">
        <f t="shared" si="2"/>
        <v>-</v>
      </c>
      <c r="K40" s="106" t="str">
        <f t="shared" si="2"/>
        <v>-</v>
      </c>
      <c r="L40" s="106" t="str">
        <f t="shared" si="2"/>
        <v>-</v>
      </c>
      <c r="M40" s="106" t="str">
        <f t="shared" si="2"/>
        <v>-</v>
      </c>
      <c r="N40" s="106" t="str">
        <f t="shared" si="2"/>
        <v>-</v>
      </c>
      <c r="O40" s="106" t="str">
        <f t="shared" si="2"/>
        <v>-</v>
      </c>
      <c r="P40" s="106" t="str">
        <f t="shared" si="3"/>
        <v>-</v>
      </c>
      <c r="Q40" s="106" t="str">
        <f t="shared" si="3"/>
        <v>-</v>
      </c>
      <c r="R40" s="106" t="str">
        <f t="shared" si="3"/>
        <v>-</v>
      </c>
      <c r="S40" s="106" t="str">
        <f t="shared" si="3"/>
        <v>-</v>
      </c>
      <c r="T40" s="106" t="str">
        <f t="shared" si="3"/>
        <v>-</v>
      </c>
      <c r="U40" s="106" t="str">
        <f t="shared" si="3"/>
        <v>-</v>
      </c>
      <c r="V40" s="106" t="str">
        <f t="shared" si="3"/>
        <v>-</v>
      </c>
      <c r="W40" s="106" t="str">
        <f t="shared" si="3"/>
        <v>-</v>
      </c>
      <c r="X40" s="106" t="str">
        <f t="shared" si="3"/>
        <v>-</v>
      </c>
      <c r="Y40" s="106" t="str">
        <f t="shared" si="3"/>
        <v>-</v>
      </c>
      <c r="Z40" s="106" t="str">
        <f t="shared" si="4"/>
        <v>-</v>
      </c>
      <c r="AA40" s="106" t="str">
        <f t="shared" si="4"/>
        <v>-</v>
      </c>
      <c r="AB40" s="106" t="str">
        <f t="shared" si="4"/>
        <v>-</v>
      </c>
      <c r="AC40" s="106" t="str">
        <f t="shared" si="4"/>
        <v>-</v>
      </c>
      <c r="AD40" s="106" t="str">
        <f t="shared" si="4"/>
        <v>-</v>
      </c>
      <c r="AE40" s="106" t="str">
        <f>IF(AE39=$AJ39,0,AE39)</f>
        <v>-</v>
      </c>
      <c r="AF40" s="106" t="str">
        <f t="shared" si="5"/>
        <v>-</v>
      </c>
      <c r="AG40" s="106" t="str">
        <f t="shared" si="5"/>
        <v>-</v>
      </c>
      <c r="AH40" s="106" t="str">
        <f t="shared" si="5"/>
        <v>-</v>
      </c>
      <c r="AI40" s="106" t="str">
        <f t="shared" si="5"/>
        <v>-</v>
      </c>
      <c r="AJ40" s="96">
        <f t="shared" si="0"/>
        <v>0</v>
      </c>
      <c r="AK40" s="109">
        <f t="shared" si="1"/>
        <v>0</v>
      </c>
      <c r="AL40" s="143" t="s">
        <v>75</v>
      </c>
    </row>
    <row r="41" spans="4:33" ht="12.75">
      <c r="D41" s="55"/>
      <c r="E41" s="14"/>
      <c r="F41" s="73"/>
      <c r="G41" s="73"/>
      <c r="H41" s="73"/>
      <c r="I41" s="73"/>
      <c r="J41" s="73"/>
      <c r="K41" s="73"/>
      <c r="L41" s="73"/>
      <c r="M41" s="73"/>
      <c r="N41" s="73"/>
      <c r="O41" s="106"/>
      <c r="P41" s="106"/>
      <c r="Q41" s="106"/>
      <c r="R41" s="106"/>
      <c r="S41" s="106"/>
      <c r="T41" s="106"/>
      <c r="U41" s="106"/>
      <c r="V41" s="106"/>
      <c r="W41" s="106"/>
      <c r="X41" s="106"/>
      <c r="Y41" s="106"/>
      <c r="Z41" s="106"/>
      <c r="AA41" s="106"/>
      <c r="AB41" s="106"/>
      <c r="AC41" s="73"/>
      <c r="AD41" s="73"/>
      <c r="AE41" s="125"/>
      <c r="AF41" s="126"/>
      <c r="AG41" s="56"/>
    </row>
    <row r="42" spans="4:33" ht="12.75">
      <c r="D42" s="55"/>
      <c r="E42" s="56"/>
      <c r="F42" s="14"/>
      <c r="G42" s="14"/>
      <c r="H42" s="14"/>
      <c r="I42" s="14"/>
      <c r="J42" s="14"/>
      <c r="K42" s="14"/>
      <c r="L42" s="14"/>
      <c r="M42" s="14"/>
      <c r="N42" s="14"/>
      <c r="O42" s="588" t="s">
        <v>54</v>
      </c>
      <c r="P42" s="588"/>
      <c r="Q42" s="588"/>
      <c r="R42" s="588"/>
      <c r="S42" s="588"/>
      <c r="T42" s="588"/>
      <c r="U42" s="588"/>
      <c r="V42" s="588"/>
      <c r="W42" s="588"/>
      <c r="X42" s="588"/>
      <c r="Y42" s="588"/>
      <c r="Z42" s="588"/>
      <c r="AA42" s="588"/>
      <c r="AB42" s="588"/>
      <c r="AC42" s="23"/>
      <c r="AD42" s="23"/>
      <c r="AE42" s="23"/>
      <c r="AF42" s="23"/>
      <c r="AG42" s="23"/>
    </row>
    <row r="43" spans="5:33" ht="12.75">
      <c r="E43" s="8" t="s">
        <v>56</v>
      </c>
      <c r="F43" s="664">
        <v>38231</v>
      </c>
      <c r="G43" s="664"/>
      <c r="H43" s="665" t="s">
        <v>57</v>
      </c>
      <c r="I43" s="666"/>
      <c r="J43" s="666"/>
      <c r="K43" s="666"/>
      <c r="L43" s="666"/>
      <c r="M43" s="666"/>
      <c r="O43" s="588">
        <v>1</v>
      </c>
      <c r="P43" s="649"/>
      <c r="Q43" s="588">
        <v>2</v>
      </c>
      <c r="R43" s="649"/>
      <c r="S43" s="588">
        <v>3</v>
      </c>
      <c r="T43" s="649"/>
      <c r="U43" s="588">
        <v>4</v>
      </c>
      <c r="V43" s="649"/>
      <c r="W43" s="588">
        <v>5</v>
      </c>
      <c r="X43" s="649"/>
      <c r="Y43" s="588">
        <v>6</v>
      </c>
      <c r="Z43" s="649"/>
      <c r="AA43" s="329">
        <v>7</v>
      </c>
      <c r="AB43" s="588"/>
      <c r="AC43" s="14"/>
      <c r="AD43" s="14"/>
      <c r="AE43" s="14"/>
      <c r="AF43" s="14"/>
      <c r="AG43" s="14"/>
    </row>
    <row r="44" spans="3:33" ht="12.75">
      <c r="C44" s="5" t="s">
        <v>155</v>
      </c>
      <c r="D44" s="5" t="s">
        <v>156</v>
      </c>
      <c r="E44" s="639" t="s">
        <v>94</v>
      </c>
      <c r="F44" s="639"/>
      <c r="G44" s="639"/>
      <c r="H44" s="639"/>
      <c r="I44" s="639"/>
      <c r="J44" s="639"/>
      <c r="K44" s="639"/>
      <c r="L44" s="639"/>
      <c r="M44" s="639"/>
      <c r="N44" s="640"/>
      <c r="O44" s="98">
        <f>AK34</f>
        <v>0</v>
      </c>
      <c r="P44" s="97" t="s">
        <v>53</v>
      </c>
      <c r="Q44" s="99">
        <f>AK35</f>
        <v>0</v>
      </c>
      <c r="R44" s="97" t="s">
        <v>53</v>
      </c>
      <c r="S44" s="99">
        <f>AK36</f>
        <v>0</v>
      </c>
      <c r="T44" s="97" t="s">
        <v>53</v>
      </c>
      <c r="U44" s="99">
        <f>AK37</f>
        <v>0</v>
      </c>
      <c r="V44" s="97" t="s">
        <v>53</v>
      </c>
      <c r="W44" s="99">
        <f>AK38</f>
        <v>0</v>
      </c>
      <c r="X44" s="97" t="s">
        <v>53</v>
      </c>
      <c r="Y44" s="99">
        <f>AK39</f>
        <v>0</v>
      </c>
      <c r="Z44" s="97" t="s">
        <v>53</v>
      </c>
      <c r="AA44" s="100">
        <f>AK40</f>
        <v>0</v>
      </c>
      <c r="AB44" s="64" t="s">
        <v>53</v>
      </c>
      <c r="AC44" s="14"/>
      <c r="AD44" s="14"/>
      <c r="AE44" s="14"/>
      <c r="AF44" s="14"/>
      <c r="AG44" s="14"/>
    </row>
    <row r="45" spans="3:33" ht="12.75">
      <c r="C45" s="243" t="s">
        <v>153</v>
      </c>
      <c r="D45" s="243" t="s">
        <v>154</v>
      </c>
      <c r="E45" s="42" t="str">
        <f>'AA'!B17</f>
        <v>Contr.</v>
      </c>
      <c r="F45" s="588" t="s">
        <v>1</v>
      </c>
      <c r="G45" s="588"/>
      <c r="H45" s="588" t="s">
        <v>2</v>
      </c>
      <c r="I45" s="588"/>
      <c r="J45" s="588" t="s">
        <v>49</v>
      </c>
      <c r="K45" s="588"/>
      <c r="L45" s="5" t="s">
        <v>51</v>
      </c>
      <c r="M45" s="5" t="s">
        <v>15</v>
      </c>
      <c r="N45" s="43" t="s">
        <v>58</v>
      </c>
      <c r="O45" s="42" t="s">
        <v>3</v>
      </c>
      <c r="P45" s="43" t="s">
        <v>4</v>
      </c>
      <c r="Q45" s="42" t="s">
        <v>3</v>
      </c>
      <c r="R45" s="43" t="s">
        <v>4</v>
      </c>
      <c r="S45" s="42" t="s">
        <v>3</v>
      </c>
      <c r="T45" s="43" t="s">
        <v>4</v>
      </c>
      <c r="U45" s="42" t="s">
        <v>3</v>
      </c>
      <c r="V45" s="43" t="s">
        <v>4</v>
      </c>
      <c r="W45" s="42" t="s">
        <v>3</v>
      </c>
      <c r="X45" s="43" t="s">
        <v>4</v>
      </c>
      <c r="Y45" s="42" t="s">
        <v>3</v>
      </c>
      <c r="Z45" s="43" t="s">
        <v>4</v>
      </c>
      <c r="AA45" s="42" t="s">
        <v>3</v>
      </c>
      <c r="AB45" s="5" t="s">
        <v>4</v>
      </c>
      <c r="AC45" s="94"/>
      <c r="AD45" s="14"/>
      <c r="AE45" s="14"/>
      <c r="AF45" s="14"/>
      <c r="AG45" s="14"/>
    </row>
    <row r="46" spans="2:33" ht="12.75">
      <c r="B46" s="45">
        <v>1</v>
      </c>
      <c r="C46" s="5">
        <f>IF(F46=D$2,0,IF(F46&gt;=F$43,36,'AA'!J18))</f>
        <v>0</v>
      </c>
      <c r="D46" s="5">
        <f>IF('AA'!K18=0,0,IF(F46=D$2,0,1/'AA'!K18))</f>
        <v>0</v>
      </c>
      <c r="E46" s="60" t="str">
        <f aca="true" t="shared" si="6" ref="E46:E75">IF(F46=D$2,D$2,AND(F46&lt;=H46,C46&gt;0,C46&lt;=36,D46&lt;=1,D46&gt;=0.5))</f>
        <v>-</v>
      </c>
      <c r="F46" s="656" t="str">
        <f>IF('AA'!D18=0,$D$2,'AA'!D18)</f>
        <v>-</v>
      </c>
      <c r="G46" s="656"/>
      <c r="H46" s="656" t="str">
        <f>IF('AA'!G18=0,$D$2,'AA'!G18)</f>
        <v>-</v>
      </c>
      <c r="I46" s="656"/>
      <c r="J46" s="657">
        <f>'AA'!M18</f>
        <v>0</v>
      </c>
      <c r="K46" s="588"/>
      <c r="L46" s="47">
        <f>'AA'!O18</f>
        <v>0</v>
      </c>
      <c r="M46" s="47">
        <f>'AA'!Q18</f>
        <v>0</v>
      </c>
      <c r="N46" s="53" t="str">
        <f>IF(F46=$D$2,$D$2,IF(F46&gt;=$F$43,36*D46/36,C46*D46/36))</f>
        <v>-</v>
      </c>
      <c r="O46" s="51">
        <f aca="true" t="shared" si="7" ref="O46:O75">IF($N46=$O$44/36,$L46,0)</f>
        <v>0</v>
      </c>
      <c r="P46" s="52">
        <f aca="true" t="shared" si="8" ref="P46:P75">IF($N46=$O$44/36,$M46,0)</f>
        <v>0</v>
      </c>
      <c r="Q46" s="51">
        <f aca="true" t="shared" si="9" ref="Q46:Q75">IF($N46=$Q$44/36,$L46,0)</f>
        <v>0</v>
      </c>
      <c r="R46" s="52">
        <f aca="true" t="shared" si="10" ref="R46:R77">IF($N46=$Q$44/36,$M46,0)</f>
        <v>0</v>
      </c>
      <c r="S46" s="51">
        <f aca="true" t="shared" si="11" ref="S46:S75">IF($N46=$S$44/36,$L46,0)</f>
        <v>0</v>
      </c>
      <c r="T46" s="52">
        <f aca="true" t="shared" si="12" ref="T46:T77">IF($N46=$S$44/36,$M46,0)</f>
        <v>0</v>
      </c>
      <c r="U46" s="51">
        <f aca="true" t="shared" si="13" ref="U46:U75">IF($N46=$U$44/36,$L46,0)</f>
        <v>0</v>
      </c>
      <c r="V46" s="52">
        <f aca="true" t="shared" si="14" ref="V46:V77">IF($N46=$U$44/36,$M46,0)</f>
        <v>0</v>
      </c>
      <c r="W46" s="51">
        <f aca="true" t="shared" si="15" ref="W46:W75">IF($N46=$W$44/36,$L46,0)</f>
        <v>0</v>
      </c>
      <c r="X46" s="52">
        <f aca="true" t="shared" si="16" ref="X46:X77">IF($N46=$W$44/36,$M46,0)</f>
        <v>0</v>
      </c>
      <c r="Y46" s="51">
        <f aca="true" t="shared" si="17" ref="Y46:Y75">IF($N46=$Y$44/36,$L46,0)</f>
        <v>0</v>
      </c>
      <c r="Z46" s="52">
        <f aca="true" t="shared" si="18" ref="Z46:Z77">IF($N46=$Y$44/36,$M46,0)</f>
        <v>0</v>
      </c>
      <c r="AA46" s="102">
        <f aca="true" t="shared" si="19" ref="AA46:AB77">IF($N46=$AA$44/36,$M46,0)</f>
        <v>0</v>
      </c>
      <c r="AB46" s="51">
        <f t="shared" si="19"/>
        <v>0</v>
      </c>
      <c r="AC46" s="94"/>
      <c r="AD46" s="14"/>
      <c r="AE46" s="14"/>
      <c r="AF46" s="14"/>
      <c r="AG46" s="14"/>
    </row>
    <row r="47" spans="2:33" ht="12.75">
      <c r="B47" s="46">
        <v>2</v>
      </c>
      <c r="C47" s="5">
        <f>IF(F47=D$2,0,IF(F47&gt;=F$43,36,'AA'!J19))</f>
        <v>0</v>
      </c>
      <c r="D47" s="5">
        <f>IF('AA'!K19=0,0,IF(F47=D$2,0,1/'AA'!K19))</f>
        <v>0</v>
      </c>
      <c r="E47" s="60" t="str">
        <f t="shared" si="6"/>
        <v>-</v>
      </c>
      <c r="F47" s="656" t="str">
        <f>IF('AA'!D19=0,$D$2,'AA'!D19)</f>
        <v>-</v>
      </c>
      <c r="G47" s="656"/>
      <c r="H47" s="656" t="str">
        <f>IF('AA'!G19=0,$D$2,'AA'!G19)</f>
        <v>-</v>
      </c>
      <c r="I47" s="656"/>
      <c r="J47" s="657">
        <f>'AA'!M19</f>
        <v>0</v>
      </c>
      <c r="K47" s="588"/>
      <c r="L47" s="47">
        <f>'AA'!O19</f>
        <v>0</v>
      </c>
      <c r="M47" s="47">
        <f>'AA'!Q19</f>
        <v>0</v>
      </c>
      <c r="N47" s="53" t="str">
        <f>IF(F47=$D$2,$D$2,IF(F47&gt;=$F$43,36*D47/36,C47*D47/36))</f>
        <v>-</v>
      </c>
      <c r="O47" s="51">
        <f t="shared" si="7"/>
        <v>0</v>
      </c>
      <c r="P47" s="52">
        <f t="shared" si="8"/>
        <v>0</v>
      </c>
      <c r="Q47" s="51">
        <f t="shared" si="9"/>
        <v>0</v>
      </c>
      <c r="R47" s="52">
        <f t="shared" si="10"/>
        <v>0</v>
      </c>
      <c r="S47" s="51">
        <f t="shared" si="11"/>
        <v>0</v>
      </c>
      <c r="T47" s="52">
        <f t="shared" si="12"/>
        <v>0</v>
      </c>
      <c r="U47" s="51">
        <f t="shared" si="13"/>
        <v>0</v>
      </c>
      <c r="V47" s="52">
        <f t="shared" si="14"/>
        <v>0</v>
      </c>
      <c r="W47" s="51">
        <f t="shared" si="15"/>
        <v>0</v>
      </c>
      <c r="X47" s="52">
        <f t="shared" si="16"/>
        <v>0</v>
      </c>
      <c r="Y47" s="51">
        <f t="shared" si="17"/>
        <v>0</v>
      </c>
      <c r="Z47" s="52">
        <f t="shared" si="18"/>
        <v>0</v>
      </c>
      <c r="AA47" s="102">
        <f t="shared" si="19"/>
        <v>0</v>
      </c>
      <c r="AB47" s="51">
        <f t="shared" si="19"/>
        <v>0</v>
      </c>
      <c r="AC47" s="94"/>
      <c r="AD47" s="14"/>
      <c r="AE47" s="14"/>
      <c r="AF47" s="14"/>
      <c r="AG47" s="14"/>
    </row>
    <row r="48" spans="2:33" ht="12.75">
      <c r="B48" s="45">
        <v>3</v>
      </c>
      <c r="C48" s="5">
        <f>IF(F48=D$2,0,IF(F48&gt;=F$43,36,'AA'!J20))</f>
        <v>0</v>
      </c>
      <c r="D48" s="5">
        <f>IF('AA'!K20=0,0,IF(F48=D$2,0,1/'AA'!K20))</f>
        <v>0</v>
      </c>
      <c r="E48" s="60" t="str">
        <f t="shared" si="6"/>
        <v>-</v>
      </c>
      <c r="F48" s="656" t="str">
        <f>IF('AA'!D20=0,$D$2,'AA'!D20)</f>
        <v>-</v>
      </c>
      <c r="G48" s="656"/>
      <c r="H48" s="656" t="str">
        <f>IF('AA'!G20=0,$D$2,'AA'!G20)</f>
        <v>-</v>
      </c>
      <c r="I48" s="656"/>
      <c r="J48" s="657">
        <f>'AA'!M20</f>
        <v>0</v>
      </c>
      <c r="K48" s="588"/>
      <c r="L48" s="47">
        <f>'AA'!O20</f>
        <v>0</v>
      </c>
      <c r="M48" s="47">
        <f>'AA'!Q20</f>
        <v>0</v>
      </c>
      <c r="N48" s="53" t="str">
        <f>IF(F48=$D$2,$D$2,IF(F48&gt;=$F$43,36*D48/36,C48*D48/36))</f>
        <v>-</v>
      </c>
      <c r="O48" s="51">
        <f t="shared" si="7"/>
        <v>0</v>
      </c>
      <c r="P48" s="52">
        <f t="shared" si="8"/>
        <v>0</v>
      </c>
      <c r="Q48" s="51">
        <f t="shared" si="9"/>
        <v>0</v>
      </c>
      <c r="R48" s="52">
        <f t="shared" si="10"/>
        <v>0</v>
      </c>
      <c r="S48" s="51">
        <f t="shared" si="11"/>
        <v>0</v>
      </c>
      <c r="T48" s="52">
        <f t="shared" si="12"/>
        <v>0</v>
      </c>
      <c r="U48" s="51">
        <f t="shared" si="13"/>
        <v>0</v>
      </c>
      <c r="V48" s="52">
        <f t="shared" si="14"/>
        <v>0</v>
      </c>
      <c r="W48" s="51">
        <f t="shared" si="15"/>
        <v>0</v>
      </c>
      <c r="X48" s="52">
        <f t="shared" si="16"/>
        <v>0</v>
      </c>
      <c r="Y48" s="51">
        <f t="shared" si="17"/>
        <v>0</v>
      </c>
      <c r="Z48" s="52">
        <f t="shared" si="18"/>
        <v>0</v>
      </c>
      <c r="AA48" s="102">
        <f t="shared" si="19"/>
        <v>0</v>
      </c>
      <c r="AB48" s="51">
        <f t="shared" si="19"/>
        <v>0</v>
      </c>
      <c r="AC48" s="94"/>
      <c r="AD48" s="14"/>
      <c r="AE48" s="14"/>
      <c r="AF48" s="14"/>
      <c r="AG48" s="14"/>
    </row>
    <row r="49" spans="2:33" ht="12.75">
      <c r="B49" s="46">
        <v>4</v>
      </c>
      <c r="C49" s="5">
        <f>IF(F49=D$2,0,IF(F49&gt;=F$43,36,'AA'!J21))</f>
        <v>0</v>
      </c>
      <c r="D49" s="5">
        <f>IF('AA'!K21=0,0,IF(F49=D$2,0,1/'AA'!K21))</f>
        <v>0</v>
      </c>
      <c r="E49" s="60" t="str">
        <f t="shared" si="6"/>
        <v>-</v>
      </c>
      <c r="F49" s="656" t="str">
        <f>IF('AA'!D21=0,$D$2,'AA'!D21)</f>
        <v>-</v>
      </c>
      <c r="G49" s="656"/>
      <c r="H49" s="656" t="str">
        <f>IF('AA'!G21=0,$D$2,'AA'!G21)</f>
        <v>-</v>
      </c>
      <c r="I49" s="656"/>
      <c r="J49" s="657">
        <f>'AA'!M21</f>
        <v>0</v>
      </c>
      <c r="K49" s="588"/>
      <c r="L49" s="47">
        <f>'AA'!O21</f>
        <v>0</v>
      </c>
      <c r="M49" s="47">
        <f>'AA'!Q21</f>
        <v>0</v>
      </c>
      <c r="N49" s="53" t="str">
        <f>IF(F49=$D$2,$D$2,IF(F49&gt;=$F$43,36*D49/36,C49*D49/36))</f>
        <v>-</v>
      </c>
      <c r="O49" s="51">
        <f t="shared" si="7"/>
        <v>0</v>
      </c>
      <c r="P49" s="52">
        <f t="shared" si="8"/>
        <v>0</v>
      </c>
      <c r="Q49" s="51">
        <f t="shared" si="9"/>
        <v>0</v>
      </c>
      <c r="R49" s="52">
        <f t="shared" si="10"/>
        <v>0</v>
      </c>
      <c r="S49" s="51">
        <f t="shared" si="11"/>
        <v>0</v>
      </c>
      <c r="T49" s="52">
        <f t="shared" si="12"/>
        <v>0</v>
      </c>
      <c r="U49" s="51">
        <f t="shared" si="13"/>
        <v>0</v>
      </c>
      <c r="V49" s="52">
        <f t="shared" si="14"/>
        <v>0</v>
      </c>
      <c r="W49" s="51">
        <f t="shared" si="15"/>
        <v>0</v>
      </c>
      <c r="X49" s="52">
        <f t="shared" si="16"/>
        <v>0</v>
      </c>
      <c r="Y49" s="51">
        <f t="shared" si="17"/>
        <v>0</v>
      </c>
      <c r="Z49" s="52">
        <f t="shared" si="18"/>
        <v>0</v>
      </c>
      <c r="AA49" s="102">
        <f t="shared" si="19"/>
        <v>0</v>
      </c>
      <c r="AB49" s="51">
        <f t="shared" si="19"/>
        <v>0</v>
      </c>
      <c r="AC49" s="94"/>
      <c r="AD49" s="14"/>
      <c r="AE49" s="14"/>
      <c r="AF49" s="14"/>
      <c r="AG49" s="14"/>
    </row>
    <row r="50" spans="2:33" ht="12.75">
      <c r="B50" s="45">
        <v>5</v>
      </c>
      <c r="C50" s="5">
        <f>IF(F50=D$2,0,IF(F50&gt;=F$43,36,'AA'!J22))</f>
        <v>0</v>
      </c>
      <c r="D50" s="5">
        <f>IF('AA'!K22=0,0,IF(F50=D$2,0,1/'AA'!K22))</f>
        <v>0</v>
      </c>
      <c r="E50" s="60" t="str">
        <f t="shared" si="6"/>
        <v>-</v>
      </c>
      <c r="F50" s="656" t="str">
        <f>IF('AA'!D22=0,$D$2,'AA'!D22)</f>
        <v>-</v>
      </c>
      <c r="G50" s="656"/>
      <c r="H50" s="656" t="str">
        <f>IF('AA'!G22=0,$D$2,'AA'!G22)</f>
        <v>-</v>
      </c>
      <c r="I50" s="656"/>
      <c r="J50" s="657">
        <f>'AA'!M22</f>
        <v>0</v>
      </c>
      <c r="K50" s="588"/>
      <c r="L50" s="47">
        <f>'AA'!O22</f>
        <v>0</v>
      </c>
      <c r="M50" s="47">
        <f>'AA'!Q22</f>
        <v>0</v>
      </c>
      <c r="N50" s="53" t="str">
        <f>IF(F50=$D$2,$D$2,IF(F50&gt;=$F$43,36*D50/36,C50*D50/36))</f>
        <v>-</v>
      </c>
      <c r="O50" s="51">
        <f t="shared" si="7"/>
        <v>0</v>
      </c>
      <c r="P50" s="52">
        <f t="shared" si="8"/>
        <v>0</v>
      </c>
      <c r="Q50" s="51">
        <f t="shared" si="9"/>
        <v>0</v>
      </c>
      <c r="R50" s="52">
        <f t="shared" si="10"/>
        <v>0</v>
      </c>
      <c r="S50" s="51">
        <f t="shared" si="11"/>
        <v>0</v>
      </c>
      <c r="T50" s="52">
        <f t="shared" si="12"/>
        <v>0</v>
      </c>
      <c r="U50" s="51">
        <f t="shared" si="13"/>
        <v>0</v>
      </c>
      <c r="V50" s="52">
        <f t="shared" si="14"/>
        <v>0</v>
      </c>
      <c r="W50" s="51">
        <f t="shared" si="15"/>
        <v>0</v>
      </c>
      <c r="X50" s="52">
        <f t="shared" si="16"/>
        <v>0</v>
      </c>
      <c r="Y50" s="51">
        <f t="shared" si="17"/>
        <v>0</v>
      </c>
      <c r="Z50" s="52">
        <f t="shared" si="18"/>
        <v>0</v>
      </c>
      <c r="AA50" s="102">
        <f t="shared" si="19"/>
        <v>0</v>
      </c>
      <c r="AB50" s="51">
        <f t="shared" si="19"/>
        <v>0</v>
      </c>
      <c r="AC50" s="94"/>
      <c r="AD50" s="14"/>
      <c r="AE50" s="14"/>
      <c r="AF50" s="14"/>
      <c r="AG50" s="14"/>
    </row>
    <row r="51" spans="2:33" ht="12.75">
      <c r="B51" s="46">
        <v>6</v>
      </c>
      <c r="C51" s="5">
        <f>IF(F51=D$2,0,IF(F51&gt;=F$43,36,'AA'!J23))</f>
        <v>0</v>
      </c>
      <c r="D51" s="5">
        <f>IF('AA'!K23=0,0,IF(F51=D$2,0,1/'AA'!K23))</f>
        <v>0</v>
      </c>
      <c r="E51" s="60" t="str">
        <f t="shared" si="6"/>
        <v>-</v>
      </c>
      <c r="F51" s="656" t="str">
        <f>IF('AA'!D23=0,$D$2,'AA'!D23)</f>
        <v>-</v>
      </c>
      <c r="G51" s="656"/>
      <c r="H51" s="656" t="str">
        <f>IF('AA'!G23=0,$D$2,'AA'!G23)</f>
        <v>-</v>
      </c>
      <c r="I51" s="656"/>
      <c r="J51" s="657">
        <f>'AA'!M23</f>
        <v>0</v>
      </c>
      <c r="K51" s="588"/>
      <c r="L51" s="47">
        <f>'AA'!O23</f>
        <v>0</v>
      </c>
      <c r="M51" s="47">
        <f>'AA'!Q23</f>
        <v>0</v>
      </c>
      <c r="N51" s="53" t="str">
        <f aca="true" t="shared" si="20" ref="N51:N75">IF(F51=$D$2,$D$2,IF(F51&gt;=$F$43,36*D51/36,C51*D51/36))</f>
        <v>-</v>
      </c>
      <c r="O51" s="51">
        <f t="shared" si="7"/>
        <v>0</v>
      </c>
      <c r="P51" s="52">
        <f t="shared" si="8"/>
        <v>0</v>
      </c>
      <c r="Q51" s="51">
        <f t="shared" si="9"/>
        <v>0</v>
      </c>
      <c r="R51" s="52">
        <f t="shared" si="10"/>
        <v>0</v>
      </c>
      <c r="S51" s="51">
        <f t="shared" si="11"/>
        <v>0</v>
      </c>
      <c r="T51" s="52">
        <f t="shared" si="12"/>
        <v>0</v>
      </c>
      <c r="U51" s="51">
        <f t="shared" si="13"/>
        <v>0</v>
      </c>
      <c r="V51" s="52">
        <f t="shared" si="14"/>
        <v>0</v>
      </c>
      <c r="W51" s="51">
        <f t="shared" si="15"/>
        <v>0</v>
      </c>
      <c r="X51" s="52">
        <f t="shared" si="16"/>
        <v>0</v>
      </c>
      <c r="Y51" s="51">
        <f t="shared" si="17"/>
        <v>0</v>
      </c>
      <c r="Z51" s="52">
        <f t="shared" si="18"/>
        <v>0</v>
      </c>
      <c r="AA51" s="102">
        <f t="shared" si="19"/>
        <v>0</v>
      </c>
      <c r="AB51" s="51">
        <f t="shared" si="19"/>
        <v>0</v>
      </c>
      <c r="AC51" s="94"/>
      <c r="AD51" s="14"/>
      <c r="AE51" s="14"/>
      <c r="AF51" s="14"/>
      <c r="AG51" s="14"/>
    </row>
    <row r="52" spans="2:33" ht="12.75">
      <c r="B52" s="45">
        <v>7</v>
      </c>
      <c r="C52" s="5">
        <f>IF(F52=D$2,0,IF(F52&gt;=F$43,36,'AA'!J24))</f>
        <v>0</v>
      </c>
      <c r="D52" s="5">
        <f>IF('AA'!K24=0,0,IF(F52=D$2,0,1/'AA'!K24))</f>
        <v>0</v>
      </c>
      <c r="E52" s="60" t="str">
        <f t="shared" si="6"/>
        <v>-</v>
      </c>
      <c r="F52" s="656" t="str">
        <f>IF('AA'!D24=0,$D$2,'AA'!D24)</f>
        <v>-</v>
      </c>
      <c r="G52" s="656"/>
      <c r="H52" s="656" t="str">
        <f>IF('AA'!G24=0,$D$2,'AA'!G24)</f>
        <v>-</v>
      </c>
      <c r="I52" s="656"/>
      <c r="J52" s="657">
        <f>'AA'!M24</f>
        <v>0</v>
      </c>
      <c r="K52" s="588"/>
      <c r="L52" s="47">
        <f>'AA'!O24</f>
        <v>0</v>
      </c>
      <c r="M52" s="47">
        <f>'AA'!Q24</f>
        <v>0</v>
      </c>
      <c r="N52" s="53" t="str">
        <f t="shared" si="20"/>
        <v>-</v>
      </c>
      <c r="O52" s="51">
        <f t="shared" si="7"/>
        <v>0</v>
      </c>
      <c r="P52" s="52">
        <f t="shared" si="8"/>
        <v>0</v>
      </c>
      <c r="Q52" s="51">
        <f t="shared" si="9"/>
        <v>0</v>
      </c>
      <c r="R52" s="52">
        <f t="shared" si="10"/>
        <v>0</v>
      </c>
      <c r="S52" s="51">
        <f t="shared" si="11"/>
        <v>0</v>
      </c>
      <c r="T52" s="52">
        <f t="shared" si="12"/>
        <v>0</v>
      </c>
      <c r="U52" s="51">
        <f t="shared" si="13"/>
        <v>0</v>
      </c>
      <c r="V52" s="52">
        <f t="shared" si="14"/>
        <v>0</v>
      </c>
      <c r="W52" s="51">
        <f t="shared" si="15"/>
        <v>0</v>
      </c>
      <c r="X52" s="52">
        <f t="shared" si="16"/>
        <v>0</v>
      </c>
      <c r="Y52" s="51">
        <f t="shared" si="17"/>
        <v>0</v>
      </c>
      <c r="Z52" s="52">
        <f t="shared" si="18"/>
        <v>0</v>
      </c>
      <c r="AA52" s="102">
        <f t="shared" si="19"/>
        <v>0</v>
      </c>
      <c r="AB52" s="51">
        <f t="shared" si="19"/>
        <v>0</v>
      </c>
      <c r="AC52" s="94"/>
      <c r="AD52" s="14"/>
      <c r="AE52" s="14"/>
      <c r="AF52" s="14"/>
      <c r="AG52" s="14"/>
    </row>
    <row r="53" spans="2:33" ht="12.75">
      <c r="B53" s="46">
        <v>8</v>
      </c>
      <c r="C53" s="5">
        <f>IF(F53=D$2,0,IF(F53&gt;=F$43,36,'AA'!J25))</f>
        <v>0</v>
      </c>
      <c r="D53" s="5">
        <f>IF('AA'!K25=0,0,IF(F53=D$2,0,1/'AA'!K25))</f>
        <v>0</v>
      </c>
      <c r="E53" s="60" t="str">
        <f t="shared" si="6"/>
        <v>-</v>
      </c>
      <c r="F53" s="656" t="str">
        <f>IF('AA'!D25=0,$D$2,'AA'!D25)</f>
        <v>-</v>
      </c>
      <c r="G53" s="656"/>
      <c r="H53" s="656" t="str">
        <f>IF('AA'!G25=0,$D$2,'AA'!G25)</f>
        <v>-</v>
      </c>
      <c r="I53" s="656"/>
      <c r="J53" s="657">
        <f>'AA'!M25</f>
        <v>0</v>
      </c>
      <c r="K53" s="588"/>
      <c r="L53" s="47">
        <f>'AA'!O25</f>
        <v>0</v>
      </c>
      <c r="M53" s="47">
        <f>'AA'!Q25</f>
        <v>0</v>
      </c>
      <c r="N53" s="53" t="str">
        <f t="shared" si="20"/>
        <v>-</v>
      </c>
      <c r="O53" s="51">
        <f t="shared" si="7"/>
        <v>0</v>
      </c>
      <c r="P53" s="52">
        <f t="shared" si="8"/>
        <v>0</v>
      </c>
      <c r="Q53" s="51">
        <f t="shared" si="9"/>
        <v>0</v>
      </c>
      <c r="R53" s="52">
        <f t="shared" si="10"/>
        <v>0</v>
      </c>
      <c r="S53" s="51">
        <f t="shared" si="11"/>
        <v>0</v>
      </c>
      <c r="T53" s="52">
        <f t="shared" si="12"/>
        <v>0</v>
      </c>
      <c r="U53" s="51">
        <f t="shared" si="13"/>
        <v>0</v>
      </c>
      <c r="V53" s="52">
        <f t="shared" si="14"/>
        <v>0</v>
      </c>
      <c r="W53" s="51">
        <f t="shared" si="15"/>
        <v>0</v>
      </c>
      <c r="X53" s="52">
        <f t="shared" si="16"/>
        <v>0</v>
      </c>
      <c r="Y53" s="51">
        <f t="shared" si="17"/>
        <v>0</v>
      </c>
      <c r="Z53" s="52">
        <f t="shared" si="18"/>
        <v>0</v>
      </c>
      <c r="AA53" s="102">
        <f t="shared" si="19"/>
        <v>0</v>
      </c>
      <c r="AB53" s="51">
        <f t="shared" si="19"/>
        <v>0</v>
      </c>
      <c r="AC53" s="94"/>
      <c r="AD53" s="14"/>
      <c r="AE53" s="14"/>
      <c r="AF53" s="14"/>
      <c r="AG53" s="14"/>
    </row>
    <row r="54" spans="2:33" ht="12.75">
      <c r="B54" s="45">
        <v>9</v>
      </c>
      <c r="C54" s="5">
        <f>IF(F54=D$2,0,IF(F54&gt;=F$43,36,'AA'!J26))</f>
        <v>0</v>
      </c>
      <c r="D54" s="5">
        <f>IF('AA'!K26=0,0,IF(F54=D$2,0,1/'AA'!K26))</f>
        <v>0</v>
      </c>
      <c r="E54" s="60" t="str">
        <f t="shared" si="6"/>
        <v>-</v>
      </c>
      <c r="F54" s="656" t="str">
        <f>IF('AA'!D26=0,$D$2,'AA'!D26)</f>
        <v>-</v>
      </c>
      <c r="G54" s="656"/>
      <c r="H54" s="656" t="str">
        <f>IF('AA'!G26=0,$D$2,'AA'!G26)</f>
        <v>-</v>
      </c>
      <c r="I54" s="656"/>
      <c r="J54" s="657">
        <f>'AA'!M26</f>
        <v>0</v>
      </c>
      <c r="K54" s="588"/>
      <c r="L54" s="47">
        <f>'AA'!O26</f>
        <v>0</v>
      </c>
      <c r="M54" s="47">
        <f>'AA'!Q26</f>
        <v>0</v>
      </c>
      <c r="N54" s="53" t="str">
        <f t="shared" si="20"/>
        <v>-</v>
      </c>
      <c r="O54" s="51">
        <f t="shared" si="7"/>
        <v>0</v>
      </c>
      <c r="P54" s="52">
        <f t="shared" si="8"/>
        <v>0</v>
      </c>
      <c r="Q54" s="51">
        <f t="shared" si="9"/>
        <v>0</v>
      </c>
      <c r="R54" s="52">
        <f t="shared" si="10"/>
        <v>0</v>
      </c>
      <c r="S54" s="51">
        <f t="shared" si="11"/>
        <v>0</v>
      </c>
      <c r="T54" s="52">
        <f t="shared" si="12"/>
        <v>0</v>
      </c>
      <c r="U54" s="51">
        <f t="shared" si="13"/>
        <v>0</v>
      </c>
      <c r="V54" s="52">
        <f t="shared" si="14"/>
        <v>0</v>
      </c>
      <c r="W54" s="51">
        <f t="shared" si="15"/>
        <v>0</v>
      </c>
      <c r="X54" s="52">
        <f t="shared" si="16"/>
        <v>0</v>
      </c>
      <c r="Y54" s="51">
        <f t="shared" si="17"/>
        <v>0</v>
      </c>
      <c r="Z54" s="52">
        <f t="shared" si="18"/>
        <v>0</v>
      </c>
      <c r="AA54" s="102">
        <f t="shared" si="19"/>
        <v>0</v>
      </c>
      <c r="AB54" s="51">
        <f t="shared" si="19"/>
        <v>0</v>
      </c>
      <c r="AC54" s="94"/>
      <c r="AD54" s="14"/>
      <c r="AE54" s="14"/>
      <c r="AF54" s="14"/>
      <c r="AG54" s="14"/>
    </row>
    <row r="55" spans="2:33" ht="12.75">
      <c r="B55" s="46">
        <v>10</v>
      </c>
      <c r="C55" s="5">
        <f>IF(F55=D$2,0,IF(F55&gt;=F$43,36,'AA'!J27))</f>
        <v>0</v>
      </c>
      <c r="D55" s="5">
        <f>IF('AA'!K27=0,0,IF(F55=D$2,0,1/'AA'!K27))</f>
        <v>0</v>
      </c>
      <c r="E55" s="60" t="str">
        <f t="shared" si="6"/>
        <v>-</v>
      </c>
      <c r="F55" s="656" t="str">
        <f>IF('AA'!D27=0,$D$2,'AA'!D27)</f>
        <v>-</v>
      </c>
      <c r="G55" s="656"/>
      <c r="H55" s="656" t="str">
        <f>IF('AA'!G27=0,$D$2,'AA'!G27)</f>
        <v>-</v>
      </c>
      <c r="I55" s="656"/>
      <c r="J55" s="657">
        <f>'AA'!M27</f>
        <v>0</v>
      </c>
      <c r="K55" s="588"/>
      <c r="L55" s="47">
        <f>'AA'!O27</f>
        <v>0</v>
      </c>
      <c r="M55" s="47">
        <f>'AA'!Q27</f>
        <v>0</v>
      </c>
      <c r="N55" s="53" t="str">
        <f t="shared" si="20"/>
        <v>-</v>
      </c>
      <c r="O55" s="51">
        <f t="shared" si="7"/>
        <v>0</v>
      </c>
      <c r="P55" s="52">
        <f t="shared" si="8"/>
        <v>0</v>
      </c>
      <c r="Q55" s="51">
        <f t="shared" si="9"/>
        <v>0</v>
      </c>
      <c r="R55" s="52">
        <f t="shared" si="10"/>
        <v>0</v>
      </c>
      <c r="S55" s="51">
        <f t="shared" si="11"/>
        <v>0</v>
      </c>
      <c r="T55" s="52">
        <f t="shared" si="12"/>
        <v>0</v>
      </c>
      <c r="U55" s="51">
        <f t="shared" si="13"/>
        <v>0</v>
      </c>
      <c r="V55" s="52">
        <f t="shared" si="14"/>
        <v>0</v>
      </c>
      <c r="W55" s="51">
        <f t="shared" si="15"/>
        <v>0</v>
      </c>
      <c r="X55" s="52">
        <f t="shared" si="16"/>
        <v>0</v>
      </c>
      <c r="Y55" s="51">
        <f t="shared" si="17"/>
        <v>0</v>
      </c>
      <c r="Z55" s="52">
        <f t="shared" si="18"/>
        <v>0</v>
      </c>
      <c r="AA55" s="102">
        <f t="shared" si="19"/>
        <v>0</v>
      </c>
      <c r="AB55" s="51">
        <f t="shared" si="19"/>
        <v>0</v>
      </c>
      <c r="AC55" s="94"/>
      <c r="AD55" s="14"/>
      <c r="AE55" s="14"/>
      <c r="AF55" s="14"/>
      <c r="AG55" s="14"/>
    </row>
    <row r="56" spans="2:33" ht="12.75">
      <c r="B56" s="45">
        <v>11</v>
      </c>
      <c r="C56" s="5">
        <f>IF(F56=D$2,0,IF(F56&gt;=F$43,36,'AA'!J28))</f>
        <v>0</v>
      </c>
      <c r="D56" s="5">
        <f>IF('AA'!K28=0,0,IF(F56=D$2,0,1/'AA'!K28))</f>
        <v>0</v>
      </c>
      <c r="E56" s="60" t="str">
        <f t="shared" si="6"/>
        <v>-</v>
      </c>
      <c r="F56" s="656" t="str">
        <f>IF('AA'!D28=0,$D$2,'AA'!D28)</f>
        <v>-</v>
      </c>
      <c r="G56" s="656"/>
      <c r="H56" s="656" t="str">
        <f>IF('AA'!G28=0,$D$2,'AA'!G28)</f>
        <v>-</v>
      </c>
      <c r="I56" s="656"/>
      <c r="J56" s="657">
        <f>'AA'!M28</f>
        <v>0</v>
      </c>
      <c r="K56" s="588"/>
      <c r="L56" s="47">
        <f>'AA'!O28</f>
        <v>0</v>
      </c>
      <c r="M56" s="47">
        <f>'AA'!Q28</f>
        <v>0</v>
      </c>
      <c r="N56" s="53" t="str">
        <f t="shared" si="20"/>
        <v>-</v>
      </c>
      <c r="O56" s="51">
        <f t="shared" si="7"/>
        <v>0</v>
      </c>
      <c r="P56" s="52">
        <f t="shared" si="8"/>
        <v>0</v>
      </c>
      <c r="Q56" s="51">
        <f t="shared" si="9"/>
        <v>0</v>
      </c>
      <c r="R56" s="52">
        <f t="shared" si="10"/>
        <v>0</v>
      </c>
      <c r="S56" s="51">
        <f t="shared" si="11"/>
        <v>0</v>
      </c>
      <c r="T56" s="52">
        <f t="shared" si="12"/>
        <v>0</v>
      </c>
      <c r="U56" s="51">
        <f t="shared" si="13"/>
        <v>0</v>
      </c>
      <c r="V56" s="52">
        <f t="shared" si="14"/>
        <v>0</v>
      </c>
      <c r="W56" s="51">
        <f t="shared" si="15"/>
        <v>0</v>
      </c>
      <c r="X56" s="52">
        <f t="shared" si="16"/>
        <v>0</v>
      </c>
      <c r="Y56" s="51">
        <f t="shared" si="17"/>
        <v>0</v>
      </c>
      <c r="Z56" s="52">
        <f t="shared" si="18"/>
        <v>0</v>
      </c>
      <c r="AA56" s="102">
        <f t="shared" si="19"/>
        <v>0</v>
      </c>
      <c r="AB56" s="51">
        <f t="shared" si="19"/>
        <v>0</v>
      </c>
      <c r="AC56" s="94"/>
      <c r="AD56" s="14"/>
      <c r="AE56" s="14"/>
      <c r="AF56" s="14"/>
      <c r="AG56" s="14"/>
    </row>
    <row r="57" spans="2:33" ht="12.75">
      <c r="B57" s="46">
        <v>12</v>
      </c>
      <c r="C57" s="5">
        <f>IF(F57=D$2,0,IF(F57&gt;=F$43,36,'AA'!J29))</f>
        <v>0</v>
      </c>
      <c r="D57" s="5">
        <f>IF('AA'!K29=0,0,IF(F57=D$2,0,1/'AA'!K29))</f>
        <v>0</v>
      </c>
      <c r="E57" s="60" t="str">
        <f t="shared" si="6"/>
        <v>-</v>
      </c>
      <c r="F57" s="656" t="str">
        <f>IF('AA'!D29=0,$D$2,'AA'!D29)</f>
        <v>-</v>
      </c>
      <c r="G57" s="656"/>
      <c r="H57" s="656" t="str">
        <f>IF('AA'!G29=0,$D$2,'AA'!G29)</f>
        <v>-</v>
      </c>
      <c r="I57" s="656"/>
      <c r="J57" s="657">
        <f>'AA'!M29</f>
        <v>0</v>
      </c>
      <c r="K57" s="588"/>
      <c r="L57" s="47">
        <f>'AA'!O29</f>
        <v>0</v>
      </c>
      <c r="M57" s="47">
        <f>'AA'!Q29</f>
        <v>0</v>
      </c>
      <c r="N57" s="53" t="str">
        <f t="shared" si="20"/>
        <v>-</v>
      </c>
      <c r="O57" s="51">
        <f t="shared" si="7"/>
        <v>0</v>
      </c>
      <c r="P57" s="52">
        <f t="shared" si="8"/>
        <v>0</v>
      </c>
      <c r="Q57" s="51">
        <f t="shared" si="9"/>
        <v>0</v>
      </c>
      <c r="R57" s="52">
        <f t="shared" si="10"/>
        <v>0</v>
      </c>
      <c r="S57" s="51">
        <f t="shared" si="11"/>
        <v>0</v>
      </c>
      <c r="T57" s="52">
        <f t="shared" si="12"/>
        <v>0</v>
      </c>
      <c r="U57" s="51">
        <f t="shared" si="13"/>
        <v>0</v>
      </c>
      <c r="V57" s="52">
        <f t="shared" si="14"/>
        <v>0</v>
      </c>
      <c r="W57" s="51">
        <f t="shared" si="15"/>
        <v>0</v>
      </c>
      <c r="X57" s="52">
        <f t="shared" si="16"/>
        <v>0</v>
      </c>
      <c r="Y57" s="51">
        <f t="shared" si="17"/>
        <v>0</v>
      </c>
      <c r="Z57" s="52">
        <f t="shared" si="18"/>
        <v>0</v>
      </c>
      <c r="AA57" s="102">
        <f t="shared" si="19"/>
        <v>0</v>
      </c>
      <c r="AB57" s="51">
        <f t="shared" si="19"/>
        <v>0</v>
      </c>
      <c r="AC57" s="94"/>
      <c r="AD57" s="14"/>
      <c r="AE57" s="14"/>
      <c r="AF57" s="14"/>
      <c r="AG57" s="14"/>
    </row>
    <row r="58" spans="2:33" ht="12.75">
      <c r="B58" s="45">
        <v>13</v>
      </c>
      <c r="C58" s="5">
        <f>IF(F58=D$2,0,IF(F58&gt;=F$43,36,'AA'!J30))</f>
        <v>0</v>
      </c>
      <c r="D58" s="5">
        <f>IF('AA'!K30=0,0,IF(F58=D$2,0,1/'AA'!K30))</f>
        <v>0</v>
      </c>
      <c r="E58" s="60" t="str">
        <f t="shared" si="6"/>
        <v>-</v>
      </c>
      <c r="F58" s="656" t="str">
        <f>IF('AA'!D30=0,$D$2,'AA'!D30)</f>
        <v>-</v>
      </c>
      <c r="G58" s="656"/>
      <c r="H58" s="656" t="str">
        <f>IF('AA'!G30=0,$D$2,'AA'!G30)</f>
        <v>-</v>
      </c>
      <c r="I58" s="656"/>
      <c r="J58" s="657">
        <f>'AA'!M30</f>
        <v>0</v>
      </c>
      <c r="K58" s="588"/>
      <c r="L58" s="47">
        <f>'AA'!O30</f>
        <v>0</v>
      </c>
      <c r="M58" s="47">
        <f>'AA'!Q30</f>
        <v>0</v>
      </c>
      <c r="N58" s="53" t="str">
        <f t="shared" si="20"/>
        <v>-</v>
      </c>
      <c r="O58" s="51">
        <f t="shared" si="7"/>
        <v>0</v>
      </c>
      <c r="P58" s="52">
        <f t="shared" si="8"/>
        <v>0</v>
      </c>
      <c r="Q58" s="51">
        <f t="shared" si="9"/>
        <v>0</v>
      </c>
      <c r="R58" s="52">
        <f t="shared" si="10"/>
        <v>0</v>
      </c>
      <c r="S58" s="51">
        <f t="shared" si="11"/>
        <v>0</v>
      </c>
      <c r="T58" s="52">
        <f t="shared" si="12"/>
        <v>0</v>
      </c>
      <c r="U58" s="51">
        <f t="shared" si="13"/>
        <v>0</v>
      </c>
      <c r="V58" s="52">
        <f t="shared" si="14"/>
        <v>0</v>
      </c>
      <c r="W58" s="51">
        <f t="shared" si="15"/>
        <v>0</v>
      </c>
      <c r="X58" s="52">
        <f t="shared" si="16"/>
        <v>0</v>
      </c>
      <c r="Y58" s="51">
        <f t="shared" si="17"/>
        <v>0</v>
      </c>
      <c r="Z58" s="52">
        <f t="shared" si="18"/>
        <v>0</v>
      </c>
      <c r="AA58" s="102">
        <f t="shared" si="19"/>
        <v>0</v>
      </c>
      <c r="AB58" s="51">
        <f t="shared" si="19"/>
        <v>0</v>
      </c>
      <c r="AC58" s="94"/>
      <c r="AD58" s="14"/>
      <c r="AE58" s="14"/>
      <c r="AF58" s="14"/>
      <c r="AG58" s="14"/>
    </row>
    <row r="59" spans="2:33" ht="12.75">
      <c r="B59" s="46">
        <v>14</v>
      </c>
      <c r="C59" s="5">
        <f>IF(F59=D$2,0,IF(F59&gt;=F$43,36,'AA'!J31))</f>
        <v>0</v>
      </c>
      <c r="D59" s="5">
        <f>IF('AA'!K31=0,0,IF(F59=D$2,0,1/'AA'!K31))</f>
        <v>0</v>
      </c>
      <c r="E59" s="60" t="str">
        <f t="shared" si="6"/>
        <v>-</v>
      </c>
      <c r="F59" s="656" t="str">
        <f>IF('AA'!D31=0,$D$2,'AA'!D31)</f>
        <v>-</v>
      </c>
      <c r="G59" s="656"/>
      <c r="H59" s="656" t="str">
        <f>IF('AA'!G31=0,$D$2,'AA'!G31)</f>
        <v>-</v>
      </c>
      <c r="I59" s="656"/>
      <c r="J59" s="657">
        <f>'AA'!M31</f>
        <v>0</v>
      </c>
      <c r="K59" s="588"/>
      <c r="L59" s="47">
        <f>'AA'!O31</f>
        <v>0</v>
      </c>
      <c r="M59" s="47">
        <f>'AA'!Q31</f>
        <v>0</v>
      </c>
      <c r="N59" s="53" t="str">
        <f t="shared" si="20"/>
        <v>-</v>
      </c>
      <c r="O59" s="51">
        <f t="shared" si="7"/>
        <v>0</v>
      </c>
      <c r="P59" s="52">
        <f t="shared" si="8"/>
        <v>0</v>
      </c>
      <c r="Q59" s="51">
        <f t="shared" si="9"/>
        <v>0</v>
      </c>
      <c r="R59" s="52">
        <f t="shared" si="10"/>
        <v>0</v>
      </c>
      <c r="S59" s="51">
        <f t="shared" si="11"/>
        <v>0</v>
      </c>
      <c r="T59" s="52">
        <f t="shared" si="12"/>
        <v>0</v>
      </c>
      <c r="U59" s="51">
        <f t="shared" si="13"/>
        <v>0</v>
      </c>
      <c r="V59" s="52">
        <f t="shared" si="14"/>
        <v>0</v>
      </c>
      <c r="W59" s="51">
        <f t="shared" si="15"/>
        <v>0</v>
      </c>
      <c r="X59" s="52">
        <f t="shared" si="16"/>
        <v>0</v>
      </c>
      <c r="Y59" s="51">
        <f t="shared" si="17"/>
        <v>0</v>
      </c>
      <c r="Z59" s="52">
        <f t="shared" si="18"/>
        <v>0</v>
      </c>
      <c r="AA59" s="102">
        <f t="shared" si="19"/>
        <v>0</v>
      </c>
      <c r="AB59" s="51">
        <f t="shared" si="19"/>
        <v>0</v>
      </c>
      <c r="AC59" s="94"/>
      <c r="AD59" s="14"/>
      <c r="AE59" s="14"/>
      <c r="AF59" s="14"/>
      <c r="AG59" s="14"/>
    </row>
    <row r="60" spans="2:33" ht="12.75">
      <c r="B60" s="45">
        <v>15</v>
      </c>
      <c r="C60" s="5">
        <f>IF(F60=D$2,0,IF(F60&gt;=F$43,36,'AA'!J32))</f>
        <v>0</v>
      </c>
      <c r="D60" s="5">
        <f>IF('AA'!K32=0,0,IF(F60=D$2,0,1/'AA'!K32))</f>
        <v>0</v>
      </c>
      <c r="E60" s="60" t="str">
        <f t="shared" si="6"/>
        <v>-</v>
      </c>
      <c r="F60" s="656" t="str">
        <f>IF('AA'!D32=0,$D$2,'AA'!D32)</f>
        <v>-</v>
      </c>
      <c r="G60" s="656"/>
      <c r="H60" s="656" t="str">
        <f>IF('AA'!G32=0,$D$2,'AA'!G32)</f>
        <v>-</v>
      </c>
      <c r="I60" s="656"/>
      <c r="J60" s="657">
        <f>'AA'!M32</f>
        <v>0</v>
      </c>
      <c r="K60" s="588"/>
      <c r="L60" s="47">
        <f>'AA'!O32</f>
        <v>0</v>
      </c>
      <c r="M60" s="47">
        <f>'AA'!Q32</f>
        <v>0</v>
      </c>
      <c r="N60" s="53" t="str">
        <f t="shared" si="20"/>
        <v>-</v>
      </c>
      <c r="O60" s="51">
        <f t="shared" si="7"/>
        <v>0</v>
      </c>
      <c r="P60" s="52">
        <f t="shared" si="8"/>
        <v>0</v>
      </c>
      <c r="Q60" s="51">
        <f t="shared" si="9"/>
        <v>0</v>
      </c>
      <c r="R60" s="52">
        <f t="shared" si="10"/>
        <v>0</v>
      </c>
      <c r="S60" s="51">
        <f t="shared" si="11"/>
        <v>0</v>
      </c>
      <c r="T60" s="52">
        <f t="shared" si="12"/>
        <v>0</v>
      </c>
      <c r="U60" s="51">
        <f t="shared" si="13"/>
        <v>0</v>
      </c>
      <c r="V60" s="52">
        <f t="shared" si="14"/>
        <v>0</v>
      </c>
      <c r="W60" s="51">
        <f t="shared" si="15"/>
        <v>0</v>
      </c>
      <c r="X60" s="52">
        <f t="shared" si="16"/>
        <v>0</v>
      </c>
      <c r="Y60" s="51">
        <f t="shared" si="17"/>
        <v>0</v>
      </c>
      <c r="Z60" s="52">
        <f t="shared" si="18"/>
        <v>0</v>
      </c>
      <c r="AA60" s="102">
        <f t="shared" si="19"/>
        <v>0</v>
      </c>
      <c r="AB60" s="51">
        <f t="shared" si="19"/>
        <v>0</v>
      </c>
      <c r="AC60" s="94"/>
      <c r="AD60" s="14"/>
      <c r="AE60" s="14"/>
      <c r="AF60" s="14"/>
      <c r="AG60" s="14"/>
    </row>
    <row r="61" spans="2:33" ht="12.75">
      <c r="B61" s="46">
        <v>16</v>
      </c>
      <c r="C61" s="5">
        <f>IF(F61=D$2,0,IF(F61&gt;=F$43,36,'AA'!J33))</f>
        <v>0</v>
      </c>
      <c r="D61" s="5">
        <f>IF('AA'!K33=0,0,IF(F61=D$2,0,1/'AA'!K33))</f>
        <v>0</v>
      </c>
      <c r="E61" s="60" t="str">
        <f t="shared" si="6"/>
        <v>-</v>
      </c>
      <c r="F61" s="656" t="str">
        <f>IF('AA'!D33=0,$D$2,'AA'!D33)</f>
        <v>-</v>
      </c>
      <c r="G61" s="656"/>
      <c r="H61" s="656" t="str">
        <f>IF('AA'!G33=0,$D$2,'AA'!G33)</f>
        <v>-</v>
      </c>
      <c r="I61" s="656"/>
      <c r="J61" s="657">
        <f>'AA'!M33</f>
        <v>0</v>
      </c>
      <c r="K61" s="588"/>
      <c r="L61" s="47">
        <f>'AA'!O33</f>
        <v>0</v>
      </c>
      <c r="M61" s="47">
        <f>'AA'!Q33</f>
        <v>0</v>
      </c>
      <c r="N61" s="53" t="str">
        <f t="shared" si="20"/>
        <v>-</v>
      </c>
      <c r="O61" s="51">
        <f t="shared" si="7"/>
        <v>0</v>
      </c>
      <c r="P61" s="52">
        <f t="shared" si="8"/>
        <v>0</v>
      </c>
      <c r="Q61" s="51">
        <f t="shared" si="9"/>
        <v>0</v>
      </c>
      <c r="R61" s="52">
        <f t="shared" si="10"/>
        <v>0</v>
      </c>
      <c r="S61" s="51">
        <f t="shared" si="11"/>
        <v>0</v>
      </c>
      <c r="T61" s="52">
        <f t="shared" si="12"/>
        <v>0</v>
      </c>
      <c r="U61" s="51">
        <f t="shared" si="13"/>
        <v>0</v>
      </c>
      <c r="V61" s="52">
        <f t="shared" si="14"/>
        <v>0</v>
      </c>
      <c r="W61" s="51">
        <f t="shared" si="15"/>
        <v>0</v>
      </c>
      <c r="X61" s="52">
        <f t="shared" si="16"/>
        <v>0</v>
      </c>
      <c r="Y61" s="51">
        <f t="shared" si="17"/>
        <v>0</v>
      </c>
      <c r="Z61" s="52">
        <f t="shared" si="18"/>
        <v>0</v>
      </c>
      <c r="AA61" s="102">
        <f t="shared" si="19"/>
        <v>0</v>
      </c>
      <c r="AB61" s="51">
        <f t="shared" si="19"/>
        <v>0</v>
      </c>
      <c r="AC61" s="94"/>
      <c r="AD61" s="14"/>
      <c r="AE61" s="14"/>
      <c r="AF61" s="14"/>
      <c r="AG61" s="14"/>
    </row>
    <row r="62" spans="2:33" ht="12.75">
      <c r="B62" s="45">
        <v>17</v>
      </c>
      <c r="C62" s="5">
        <f>IF(F62=D$2,0,IF(F62&gt;=F$43,36,'AA'!J34))</f>
        <v>0</v>
      </c>
      <c r="D62" s="5">
        <f>IF('AA'!K34=0,0,IF(F62=D$2,0,1/'AA'!K34))</f>
        <v>0</v>
      </c>
      <c r="E62" s="60" t="str">
        <f t="shared" si="6"/>
        <v>-</v>
      </c>
      <c r="F62" s="656" t="str">
        <f>IF('AA'!D34=0,$D$2,'AA'!D34)</f>
        <v>-</v>
      </c>
      <c r="G62" s="656"/>
      <c r="H62" s="656" t="str">
        <f>IF('AA'!G34=0,$D$2,'AA'!G34)</f>
        <v>-</v>
      </c>
      <c r="I62" s="656"/>
      <c r="J62" s="657">
        <f>'AA'!M34</f>
        <v>0</v>
      </c>
      <c r="K62" s="588"/>
      <c r="L62" s="47">
        <f>'AA'!O34</f>
        <v>0</v>
      </c>
      <c r="M62" s="47">
        <f>'AA'!Q34</f>
        <v>0</v>
      </c>
      <c r="N62" s="53" t="str">
        <f t="shared" si="20"/>
        <v>-</v>
      </c>
      <c r="O62" s="51">
        <f t="shared" si="7"/>
        <v>0</v>
      </c>
      <c r="P62" s="52">
        <f t="shared" si="8"/>
        <v>0</v>
      </c>
      <c r="Q62" s="51">
        <f t="shared" si="9"/>
        <v>0</v>
      </c>
      <c r="R62" s="52">
        <f t="shared" si="10"/>
        <v>0</v>
      </c>
      <c r="S62" s="51">
        <f t="shared" si="11"/>
        <v>0</v>
      </c>
      <c r="T62" s="52">
        <f t="shared" si="12"/>
        <v>0</v>
      </c>
      <c r="U62" s="51">
        <f t="shared" si="13"/>
        <v>0</v>
      </c>
      <c r="V62" s="52">
        <f t="shared" si="14"/>
        <v>0</v>
      </c>
      <c r="W62" s="51">
        <f t="shared" si="15"/>
        <v>0</v>
      </c>
      <c r="X62" s="52">
        <f t="shared" si="16"/>
        <v>0</v>
      </c>
      <c r="Y62" s="51">
        <f t="shared" si="17"/>
        <v>0</v>
      </c>
      <c r="Z62" s="52">
        <f t="shared" si="18"/>
        <v>0</v>
      </c>
      <c r="AA62" s="102">
        <f t="shared" si="19"/>
        <v>0</v>
      </c>
      <c r="AB62" s="51">
        <f t="shared" si="19"/>
        <v>0</v>
      </c>
      <c r="AC62" s="94"/>
      <c r="AD62" s="14"/>
      <c r="AE62" s="14"/>
      <c r="AF62" s="14"/>
      <c r="AG62" s="14"/>
    </row>
    <row r="63" spans="2:33" ht="12.75">
      <c r="B63" s="46">
        <v>18</v>
      </c>
      <c r="C63" s="5">
        <f>IF(F63=D$2,0,IF(F63&gt;=F$43,36,'AA'!J35))</f>
        <v>0</v>
      </c>
      <c r="D63" s="5">
        <f>IF('AA'!K35=0,0,IF(F63=D$2,0,1/'AA'!K35))</f>
        <v>0</v>
      </c>
      <c r="E63" s="60" t="str">
        <f t="shared" si="6"/>
        <v>-</v>
      </c>
      <c r="F63" s="656" t="str">
        <f>IF('AA'!D35=0,$D$2,'AA'!D35)</f>
        <v>-</v>
      </c>
      <c r="G63" s="656"/>
      <c r="H63" s="656" t="str">
        <f>IF('AA'!G35=0,$D$2,'AA'!G35)</f>
        <v>-</v>
      </c>
      <c r="I63" s="656"/>
      <c r="J63" s="657">
        <f>'AA'!M35</f>
        <v>0</v>
      </c>
      <c r="K63" s="588"/>
      <c r="L63" s="47">
        <f>'AA'!O35</f>
        <v>0</v>
      </c>
      <c r="M63" s="47">
        <f>'AA'!Q35</f>
        <v>0</v>
      </c>
      <c r="N63" s="53" t="str">
        <f t="shared" si="20"/>
        <v>-</v>
      </c>
      <c r="O63" s="51">
        <f t="shared" si="7"/>
        <v>0</v>
      </c>
      <c r="P63" s="52">
        <f t="shared" si="8"/>
        <v>0</v>
      </c>
      <c r="Q63" s="51">
        <f t="shared" si="9"/>
        <v>0</v>
      </c>
      <c r="R63" s="52">
        <f t="shared" si="10"/>
        <v>0</v>
      </c>
      <c r="S63" s="51">
        <f t="shared" si="11"/>
        <v>0</v>
      </c>
      <c r="T63" s="52">
        <f t="shared" si="12"/>
        <v>0</v>
      </c>
      <c r="U63" s="51">
        <f t="shared" si="13"/>
        <v>0</v>
      </c>
      <c r="V63" s="52">
        <f t="shared" si="14"/>
        <v>0</v>
      </c>
      <c r="W63" s="51">
        <f t="shared" si="15"/>
        <v>0</v>
      </c>
      <c r="X63" s="52">
        <f t="shared" si="16"/>
        <v>0</v>
      </c>
      <c r="Y63" s="51">
        <f t="shared" si="17"/>
        <v>0</v>
      </c>
      <c r="Z63" s="52">
        <f t="shared" si="18"/>
        <v>0</v>
      </c>
      <c r="AA63" s="102">
        <f t="shared" si="19"/>
        <v>0</v>
      </c>
      <c r="AB63" s="51">
        <f t="shared" si="19"/>
        <v>0</v>
      </c>
      <c r="AC63" s="94"/>
      <c r="AD63" s="14"/>
      <c r="AE63" s="14"/>
      <c r="AF63" s="14"/>
      <c r="AG63" s="14"/>
    </row>
    <row r="64" spans="2:33" ht="12.75">
      <c r="B64" s="45">
        <v>19</v>
      </c>
      <c r="C64" s="5">
        <f>IF(F64=D$2,0,IF(F64&gt;=F$43,36,'AA'!J36))</f>
        <v>0</v>
      </c>
      <c r="D64" s="5">
        <f>IF('AA'!K36=0,0,IF(F64=D$2,0,1/'AA'!K36))</f>
        <v>0</v>
      </c>
      <c r="E64" s="60" t="str">
        <f t="shared" si="6"/>
        <v>-</v>
      </c>
      <c r="F64" s="656" t="str">
        <f>IF('AA'!D36=0,$D$2,'AA'!D36)</f>
        <v>-</v>
      </c>
      <c r="G64" s="656"/>
      <c r="H64" s="656" t="str">
        <f>IF('AA'!G36=0,$D$2,'AA'!G36)</f>
        <v>-</v>
      </c>
      <c r="I64" s="656"/>
      <c r="J64" s="657">
        <f>'AA'!M36</f>
        <v>0</v>
      </c>
      <c r="K64" s="588"/>
      <c r="L64" s="47">
        <f>'AA'!O36</f>
        <v>0</v>
      </c>
      <c r="M64" s="47">
        <f>'AA'!Q36</f>
        <v>0</v>
      </c>
      <c r="N64" s="53" t="str">
        <f t="shared" si="20"/>
        <v>-</v>
      </c>
      <c r="O64" s="51">
        <f t="shared" si="7"/>
        <v>0</v>
      </c>
      <c r="P64" s="52">
        <f t="shared" si="8"/>
        <v>0</v>
      </c>
      <c r="Q64" s="51">
        <f t="shared" si="9"/>
        <v>0</v>
      </c>
      <c r="R64" s="52">
        <f t="shared" si="10"/>
        <v>0</v>
      </c>
      <c r="S64" s="51">
        <f t="shared" si="11"/>
        <v>0</v>
      </c>
      <c r="T64" s="52">
        <f t="shared" si="12"/>
        <v>0</v>
      </c>
      <c r="U64" s="51">
        <f t="shared" si="13"/>
        <v>0</v>
      </c>
      <c r="V64" s="52">
        <f t="shared" si="14"/>
        <v>0</v>
      </c>
      <c r="W64" s="51">
        <f t="shared" si="15"/>
        <v>0</v>
      </c>
      <c r="X64" s="52">
        <f t="shared" si="16"/>
        <v>0</v>
      </c>
      <c r="Y64" s="51">
        <f t="shared" si="17"/>
        <v>0</v>
      </c>
      <c r="Z64" s="52">
        <f t="shared" si="18"/>
        <v>0</v>
      </c>
      <c r="AA64" s="102">
        <f t="shared" si="19"/>
        <v>0</v>
      </c>
      <c r="AB64" s="51">
        <f t="shared" si="19"/>
        <v>0</v>
      </c>
      <c r="AC64" s="94"/>
      <c r="AD64" s="14"/>
      <c r="AE64" s="14"/>
      <c r="AF64" s="14"/>
      <c r="AG64" s="14"/>
    </row>
    <row r="65" spans="2:33" ht="12.75">
      <c r="B65" s="46">
        <v>20</v>
      </c>
      <c r="C65" s="5">
        <f>IF(F65=D$2,0,IF(F65&gt;=F$43,36,'AA'!J37))</f>
        <v>0</v>
      </c>
      <c r="D65" s="5">
        <f>IF('AA'!K37=0,0,IF(F65=D$2,0,1/'AA'!K37))</f>
        <v>0</v>
      </c>
      <c r="E65" s="60" t="str">
        <f t="shared" si="6"/>
        <v>-</v>
      </c>
      <c r="F65" s="656" t="str">
        <f>IF('AA'!D37=0,$D$2,'AA'!D37)</f>
        <v>-</v>
      </c>
      <c r="G65" s="656"/>
      <c r="H65" s="656" t="str">
        <f>IF('AA'!G37=0,$D$2,'AA'!G37)</f>
        <v>-</v>
      </c>
      <c r="I65" s="656"/>
      <c r="J65" s="657">
        <f>'AA'!M37</f>
        <v>0</v>
      </c>
      <c r="K65" s="588"/>
      <c r="L65" s="47">
        <f>'AA'!O37</f>
        <v>0</v>
      </c>
      <c r="M65" s="47">
        <f>'AA'!Q37</f>
        <v>0</v>
      </c>
      <c r="N65" s="53" t="str">
        <f t="shared" si="20"/>
        <v>-</v>
      </c>
      <c r="O65" s="51">
        <f t="shared" si="7"/>
        <v>0</v>
      </c>
      <c r="P65" s="52">
        <f t="shared" si="8"/>
        <v>0</v>
      </c>
      <c r="Q65" s="51">
        <f t="shared" si="9"/>
        <v>0</v>
      </c>
      <c r="R65" s="52">
        <f t="shared" si="10"/>
        <v>0</v>
      </c>
      <c r="S65" s="51">
        <f t="shared" si="11"/>
        <v>0</v>
      </c>
      <c r="T65" s="52">
        <f t="shared" si="12"/>
        <v>0</v>
      </c>
      <c r="U65" s="51">
        <f t="shared" si="13"/>
        <v>0</v>
      </c>
      <c r="V65" s="52">
        <f t="shared" si="14"/>
        <v>0</v>
      </c>
      <c r="W65" s="51">
        <f t="shared" si="15"/>
        <v>0</v>
      </c>
      <c r="X65" s="52">
        <f t="shared" si="16"/>
        <v>0</v>
      </c>
      <c r="Y65" s="51">
        <f t="shared" si="17"/>
        <v>0</v>
      </c>
      <c r="Z65" s="52">
        <f t="shared" si="18"/>
        <v>0</v>
      </c>
      <c r="AA65" s="102">
        <f t="shared" si="19"/>
        <v>0</v>
      </c>
      <c r="AB65" s="51">
        <f t="shared" si="19"/>
        <v>0</v>
      </c>
      <c r="AC65" s="94"/>
      <c r="AD65" s="14"/>
      <c r="AE65" s="14"/>
      <c r="AF65" s="14"/>
      <c r="AG65" s="14"/>
    </row>
    <row r="66" spans="2:33" ht="12.75">
      <c r="B66" s="45">
        <v>21</v>
      </c>
      <c r="C66" s="5">
        <f>IF(F66=D$2,0,IF(F66&gt;=F$43,36,'AA'!J38))</f>
        <v>0</v>
      </c>
      <c r="D66" s="5">
        <f>IF('AA'!K38=0,0,IF(F66=D$2,0,1/'AA'!K38))</f>
        <v>0</v>
      </c>
      <c r="E66" s="60" t="str">
        <f t="shared" si="6"/>
        <v>-</v>
      </c>
      <c r="F66" s="656" t="str">
        <f>IF('AA'!D38=0,$D$2,'AA'!D38)</f>
        <v>-</v>
      </c>
      <c r="G66" s="656"/>
      <c r="H66" s="656" t="str">
        <f>IF('AA'!G38=0,$D$2,'AA'!G38)</f>
        <v>-</v>
      </c>
      <c r="I66" s="656"/>
      <c r="J66" s="657">
        <f>'AA'!M38</f>
        <v>0</v>
      </c>
      <c r="K66" s="588"/>
      <c r="L66" s="47">
        <f>'AA'!O38</f>
        <v>0</v>
      </c>
      <c r="M66" s="47">
        <f>'AA'!Q38</f>
        <v>0</v>
      </c>
      <c r="N66" s="53" t="str">
        <f t="shared" si="20"/>
        <v>-</v>
      </c>
      <c r="O66" s="51">
        <f t="shared" si="7"/>
        <v>0</v>
      </c>
      <c r="P66" s="52">
        <f t="shared" si="8"/>
        <v>0</v>
      </c>
      <c r="Q66" s="51">
        <f t="shared" si="9"/>
        <v>0</v>
      </c>
      <c r="R66" s="52">
        <f t="shared" si="10"/>
        <v>0</v>
      </c>
      <c r="S66" s="51">
        <f t="shared" si="11"/>
        <v>0</v>
      </c>
      <c r="T66" s="52">
        <f t="shared" si="12"/>
        <v>0</v>
      </c>
      <c r="U66" s="51">
        <f t="shared" si="13"/>
        <v>0</v>
      </c>
      <c r="V66" s="52">
        <f t="shared" si="14"/>
        <v>0</v>
      </c>
      <c r="W66" s="51">
        <f t="shared" si="15"/>
        <v>0</v>
      </c>
      <c r="X66" s="52">
        <f t="shared" si="16"/>
        <v>0</v>
      </c>
      <c r="Y66" s="51">
        <f t="shared" si="17"/>
        <v>0</v>
      </c>
      <c r="Z66" s="52">
        <f t="shared" si="18"/>
        <v>0</v>
      </c>
      <c r="AA66" s="102">
        <f t="shared" si="19"/>
        <v>0</v>
      </c>
      <c r="AB66" s="51">
        <f t="shared" si="19"/>
        <v>0</v>
      </c>
      <c r="AC66" s="94"/>
      <c r="AD66" s="14"/>
      <c r="AE66" s="14"/>
      <c r="AF66" s="14"/>
      <c r="AG66" s="14"/>
    </row>
    <row r="67" spans="2:33" ht="12.75">
      <c r="B67" s="46">
        <v>22</v>
      </c>
      <c r="C67" s="5">
        <f>IF(F67=D$2,0,IF(F67&gt;=F$43,36,'AA'!J39))</f>
        <v>0</v>
      </c>
      <c r="D67" s="5">
        <f>IF('AA'!K39=0,0,IF(F67=D$2,0,1/'AA'!K39))</f>
        <v>0</v>
      </c>
      <c r="E67" s="60" t="str">
        <f t="shared" si="6"/>
        <v>-</v>
      </c>
      <c r="F67" s="656" t="str">
        <f>IF('AA'!D39=0,$D$2,'AA'!D39)</f>
        <v>-</v>
      </c>
      <c r="G67" s="656"/>
      <c r="H67" s="656" t="str">
        <f>IF('AA'!G39=0,$D$2,'AA'!G39)</f>
        <v>-</v>
      </c>
      <c r="I67" s="656"/>
      <c r="J67" s="657">
        <f>'AA'!M39</f>
        <v>0</v>
      </c>
      <c r="K67" s="588"/>
      <c r="L67" s="47">
        <f>'AA'!O39</f>
        <v>0</v>
      </c>
      <c r="M67" s="47">
        <f>'AA'!Q39</f>
        <v>0</v>
      </c>
      <c r="N67" s="53" t="str">
        <f t="shared" si="20"/>
        <v>-</v>
      </c>
      <c r="O67" s="51">
        <f t="shared" si="7"/>
        <v>0</v>
      </c>
      <c r="P67" s="52">
        <f t="shared" si="8"/>
        <v>0</v>
      </c>
      <c r="Q67" s="51">
        <f t="shared" si="9"/>
        <v>0</v>
      </c>
      <c r="R67" s="52">
        <f t="shared" si="10"/>
        <v>0</v>
      </c>
      <c r="S67" s="51">
        <f t="shared" si="11"/>
        <v>0</v>
      </c>
      <c r="T67" s="52">
        <f t="shared" si="12"/>
        <v>0</v>
      </c>
      <c r="U67" s="51">
        <f t="shared" si="13"/>
        <v>0</v>
      </c>
      <c r="V67" s="52">
        <f t="shared" si="14"/>
        <v>0</v>
      </c>
      <c r="W67" s="51">
        <f t="shared" si="15"/>
        <v>0</v>
      </c>
      <c r="X67" s="52">
        <f t="shared" si="16"/>
        <v>0</v>
      </c>
      <c r="Y67" s="51">
        <f t="shared" si="17"/>
        <v>0</v>
      </c>
      <c r="Z67" s="52">
        <f t="shared" si="18"/>
        <v>0</v>
      </c>
      <c r="AA67" s="102">
        <f t="shared" si="19"/>
        <v>0</v>
      </c>
      <c r="AB67" s="51">
        <f t="shared" si="19"/>
        <v>0</v>
      </c>
      <c r="AC67" s="94"/>
      <c r="AD67" s="14"/>
      <c r="AE67" s="14"/>
      <c r="AF67" s="14"/>
      <c r="AG67" s="14"/>
    </row>
    <row r="68" spans="2:33" ht="12.75">
      <c r="B68" s="45">
        <v>23</v>
      </c>
      <c r="C68" s="5">
        <f>IF(F68=D$2,0,IF(F68&gt;=F$43,36,'AA'!J40))</f>
        <v>0</v>
      </c>
      <c r="D68" s="5">
        <f>IF('AA'!K40=0,0,IF(F68=D$2,0,1/'AA'!K40))</f>
        <v>0</v>
      </c>
      <c r="E68" s="60" t="str">
        <f t="shared" si="6"/>
        <v>-</v>
      </c>
      <c r="F68" s="656" t="str">
        <f>IF('AA'!D40=0,$D$2,'AA'!D40)</f>
        <v>-</v>
      </c>
      <c r="G68" s="656"/>
      <c r="H68" s="656" t="str">
        <f>IF('AA'!G40=0,$D$2,'AA'!G40)</f>
        <v>-</v>
      </c>
      <c r="I68" s="656"/>
      <c r="J68" s="657">
        <f>'AA'!M40</f>
        <v>0</v>
      </c>
      <c r="K68" s="588"/>
      <c r="L68" s="47">
        <f>'AA'!O40</f>
        <v>0</v>
      </c>
      <c r="M68" s="47">
        <f>'AA'!Q40</f>
        <v>0</v>
      </c>
      <c r="N68" s="53" t="str">
        <f t="shared" si="20"/>
        <v>-</v>
      </c>
      <c r="O68" s="51">
        <f t="shared" si="7"/>
        <v>0</v>
      </c>
      <c r="P68" s="52">
        <f t="shared" si="8"/>
        <v>0</v>
      </c>
      <c r="Q68" s="51">
        <f t="shared" si="9"/>
        <v>0</v>
      </c>
      <c r="R68" s="52">
        <f t="shared" si="10"/>
        <v>0</v>
      </c>
      <c r="S68" s="51">
        <f t="shared" si="11"/>
        <v>0</v>
      </c>
      <c r="T68" s="52">
        <f t="shared" si="12"/>
        <v>0</v>
      </c>
      <c r="U68" s="51">
        <f t="shared" si="13"/>
        <v>0</v>
      </c>
      <c r="V68" s="52">
        <f t="shared" si="14"/>
        <v>0</v>
      </c>
      <c r="W68" s="51">
        <f t="shared" si="15"/>
        <v>0</v>
      </c>
      <c r="X68" s="52">
        <f t="shared" si="16"/>
        <v>0</v>
      </c>
      <c r="Y68" s="51">
        <f t="shared" si="17"/>
        <v>0</v>
      </c>
      <c r="Z68" s="52">
        <f t="shared" si="18"/>
        <v>0</v>
      </c>
      <c r="AA68" s="102">
        <f t="shared" si="19"/>
        <v>0</v>
      </c>
      <c r="AB68" s="51">
        <f t="shared" si="19"/>
        <v>0</v>
      </c>
      <c r="AC68" s="94"/>
      <c r="AD68" s="14"/>
      <c r="AE68" s="14"/>
      <c r="AF68" s="14"/>
      <c r="AG68" s="14"/>
    </row>
    <row r="69" spans="2:33" ht="12.75">
      <c r="B69" s="46">
        <v>24</v>
      </c>
      <c r="C69" s="5">
        <f>IF(F69=D$2,0,IF(F69&gt;=F$43,36,'AA'!J41))</f>
        <v>0</v>
      </c>
      <c r="D69" s="5">
        <f>IF('AA'!K41=0,0,IF(F69=D$2,0,1/'AA'!K41))</f>
        <v>0</v>
      </c>
      <c r="E69" s="60" t="str">
        <f t="shared" si="6"/>
        <v>-</v>
      </c>
      <c r="F69" s="656" t="str">
        <f>IF('AA'!D41=0,$D$2,'AA'!D41)</f>
        <v>-</v>
      </c>
      <c r="G69" s="656"/>
      <c r="H69" s="656" t="str">
        <f>IF('AA'!G41=0,$D$2,'AA'!G41)</f>
        <v>-</v>
      </c>
      <c r="I69" s="656"/>
      <c r="J69" s="657">
        <f>'AA'!M41</f>
        <v>0</v>
      </c>
      <c r="K69" s="588"/>
      <c r="L69" s="47">
        <f>'AA'!O41</f>
        <v>0</v>
      </c>
      <c r="M69" s="47">
        <f>'AA'!Q41</f>
        <v>0</v>
      </c>
      <c r="N69" s="53" t="str">
        <f t="shared" si="20"/>
        <v>-</v>
      </c>
      <c r="O69" s="51">
        <f t="shared" si="7"/>
        <v>0</v>
      </c>
      <c r="P69" s="52">
        <f t="shared" si="8"/>
        <v>0</v>
      </c>
      <c r="Q69" s="51">
        <f t="shared" si="9"/>
        <v>0</v>
      </c>
      <c r="R69" s="52">
        <f t="shared" si="10"/>
        <v>0</v>
      </c>
      <c r="S69" s="51">
        <f t="shared" si="11"/>
        <v>0</v>
      </c>
      <c r="T69" s="52">
        <f t="shared" si="12"/>
        <v>0</v>
      </c>
      <c r="U69" s="51">
        <f t="shared" si="13"/>
        <v>0</v>
      </c>
      <c r="V69" s="52">
        <f t="shared" si="14"/>
        <v>0</v>
      </c>
      <c r="W69" s="51">
        <f t="shared" si="15"/>
        <v>0</v>
      </c>
      <c r="X69" s="52">
        <f t="shared" si="16"/>
        <v>0</v>
      </c>
      <c r="Y69" s="51">
        <f t="shared" si="17"/>
        <v>0</v>
      </c>
      <c r="Z69" s="52">
        <f t="shared" si="18"/>
        <v>0</v>
      </c>
      <c r="AA69" s="102">
        <f t="shared" si="19"/>
        <v>0</v>
      </c>
      <c r="AB69" s="51">
        <f t="shared" si="19"/>
        <v>0</v>
      </c>
      <c r="AC69" s="94"/>
      <c r="AD69" s="14"/>
      <c r="AE69" s="14"/>
      <c r="AF69" s="14"/>
      <c r="AG69" s="14"/>
    </row>
    <row r="70" spans="2:33" ht="12.75">
      <c r="B70" s="45">
        <v>25</v>
      </c>
      <c r="C70" s="5">
        <f>IF(F70=D$2,0,IF(F70&gt;=F$43,36,'AA'!J42))</f>
        <v>0</v>
      </c>
      <c r="D70" s="5">
        <f>IF('AA'!K42=0,0,IF(F70=D$2,0,1/'AA'!K42))</f>
        <v>0</v>
      </c>
      <c r="E70" s="60" t="str">
        <f t="shared" si="6"/>
        <v>-</v>
      </c>
      <c r="F70" s="656" t="str">
        <f>IF('AA'!D42=0,$D$2,'AA'!D42)</f>
        <v>-</v>
      </c>
      <c r="G70" s="656"/>
      <c r="H70" s="656" t="str">
        <f>IF('AA'!G42=0,$D$2,'AA'!G42)</f>
        <v>-</v>
      </c>
      <c r="I70" s="656"/>
      <c r="J70" s="657">
        <f>'AA'!M42</f>
        <v>0</v>
      </c>
      <c r="K70" s="588"/>
      <c r="L70" s="47">
        <f>'AA'!O42</f>
        <v>0</v>
      </c>
      <c r="M70" s="47">
        <f>'AA'!Q42</f>
        <v>0</v>
      </c>
      <c r="N70" s="53" t="str">
        <f t="shared" si="20"/>
        <v>-</v>
      </c>
      <c r="O70" s="51">
        <f t="shared" si="7"/>
        <v>0</v>
      </c>
      <c r="P70" s="52">
        <f t="shared" si="8"/>
        <v>0</v>
      </c>
      <c r="Q70" s="51">
        <f t="shared" si="9"/>
        <v>0</v>
      </c>
      <c r="R70" s="52">
        <f t="shared" si="10"/>
        <v>0</v>
      </c>
      <c r="S70" s="51">
        <f t="shared" si="11"/>
        <v>0</v>
      </c>
      <c r="T70" s="52">
        <f t="shared" si="12"/>
        <v>0</v>
      </c>
      <c r="U70" s="51">
        <f t="shared" si="13"/>
        <v>0</v>
      </c>
      <c r="V70" s="52">
        <f t="shared" si="14"/>
        <v>0</v>
      </c>
      <c r="W70" s="51">
        <f t="shared" si="15"/>
        <v>0</v>
      </c>
      <c r="X70" s="52">
        <f t="shared" si="16"/>
        <v>0</v>
      </c>
      <c r="Y70" s="51">
        <f t="shared" si="17"/>
        <v>0</v>
      </c>
      <c r="Z70" s="52">
        <f t="shared" si="18"/>
        <v>0</v>
      </c>
      <c r="AA70" s="102">
        <f t="shared" si="19"/>
        <v>0</v>
      </c>
      <c r="AB70" s="51">
        <f t="shared" si="19"/>
        <v>0</v>
      </c>
      <c r="AC70" s="94"/>
      <c r="AD70" s="14"/>
      <c r="AE70" s="14"/>
      <c r="AF70" s="14"/>
      <c r="AG70" s="14"/>
    </row>
    <row r="71" spans="2:33" ht="12.75">
      <c r="B71" s="46">
        <v>26</v>
      </c>
      <c r="C71" s="5">
        <f>IF(F71=D$2,0,IF(F71&gt;=F$43,36,'AA'!J43))</f>
        <v>0</v>
      </c>
      <c r="D71" s="5">
        <f>IF('AA'!K43=0,0,IF(F71=D$2,0,1/'AA'!K43))</f>
        <v>0</v>
      </c>
      <c r="E71" s="60" t="str">
        <f t="shared" si="6"/>
        <v>-</v>
      </c>
      <c r="F71" s="656" t="str">
        <f>IF('AA'!D43=0,$D$2,'AA'!D43)</f>
        <v>-</v>
      </c>
      <c r="G71" s="656"/>
      <c r="H71" s="656" t="str">
        <f>IF('AA'!G43=0,$D$2,'AA'!G43)</f>
        <v>-</v>
      </c>
      <c r="I71" s="656"/>
      <c r="J71" s="657">
        <f>'AA'!M43</f>
        <v>0</v>
      </c>
      <c r="K71" s="588"/>
      <c r="L71" s="47">
        <f>'AA'!O43</f>
        <v>0</v>
      </c>
      <c r="M71" s="47">
        <f>'AA'!Q43</f>
        <v>0</v>
      </c>
      <c r="N71" s="53" t="str">
        <f t="shared" si="20"/>
        <v>-</v>
      </c>
      <c r="O71" s="51">
        <f t="shared" si="7"/>
        <v>0</v>
      </c>
      <c r="P71" s="52">
        <f t="shared" si="8"/>
        <v>0</v>
      </c>
      <c r="Q71" s="51">
        <f t="shared" si="9"/>
        <v>0</v>
      </c>
      <c r="R71" s="52">
        <f t="shared" si="10"/>
        <v>0</v>
      </c>
      <c r="S71" s="51">
        <f t="shared" si="11"/>
        <v>0</v>
      </c>
      <c r="T71" s="52">
        <f t="shared" si="12"/>
        <v>0</v>
      </c>
      <c r="U71" s="51">
        <f t="shared" si="13"/>
        <v>0</v>
      </c>
      <c r="V71" s="52">
        <f t="shared" si="14"/>
        <v>0</v>
      </c>
      <c r="W71" s="51">
        <f t="shared" si="15"/>
        <v>0</v>
      </c>
      <c r="X71" s="52">
        <f t="shared" si="16"/>
        <v>0</v>
      </c>
      <c r="Y71" s="51">
        <f t="shared" si="17"/>
        <v>0</v>
      </c>
      <c r="Z71" s="52">
        <f t="shared" si="18"/>
        <v>0</v>
      </c>
      <c r="AA71" s="102">
        <f t="shared" si="19"/>
        <v>0</v>
      </c>
      <c r="AB71" s="51">
        <f t="shared" si="19"/>
        <v>0</v>
      </c>
      <c r="AC71" s="94"/>
      <c r="AD71" s="14"/>
      <c r="AE71" s="14"/>
      <c r="AF71" s="14"/>
      <c r="AG71" s="14"/>
    </row>
    <row r="72" spans="2:33" ht="12.75">
      <c r="B72" s="45">
        <v>27</v>
      </c>
      <c r="C72" s="5">
        <f>IF(F72=D$2,0,IF(F72&gt;=F$43,36,'AA'!J44))</f>
        <v>0</v>
      </c>
      <c r="D72" s="5">
        <f>IF('AA'!K44=0,0,IF(F72=D$2,0,1/'AA'!K44))</f>
        <v>0</v>
      </c>
      <c r="E72" s="60" t="str">
        <f t="shared" si="6"/>
        <v>-</v>
      </c>
      <c r="F72" s="656" t="str">
        <f>IF('AA'!D44=0,$D$2,'AA'!D44)</f>
        <v>-</v>
      </c>
      <c r="G72" s="656"/>
      <c r="H72" s="656" t="str">
        <f>IF('AA'!G44=0,$D$2,'AA'!G44)</f>
        <v>-</v>
      </c>
      <c r="I72" s="656"/>
      <c r="J72" s="657">
        <f>'AA'!M44</f>
        <v>0</v>
      </c>
      <c r="K72" s="588"/>
      <c r="L72" s="47">
        <f>'AA'!O44</f>
        <v>0</v>
      </c>
      <c r="M72" s="47">
        <f>'AA'!Q44</f>
        <v>0</v>
      </c>
      <c r="N72" s="53" t="str">
        <f t="shared" si="20"/>
        <v>-</v>
      </c>
      <c r="O72" s="51">
        <f t="shared" si="7"/>
        <v>0</v>
      </c>
      <c r="P72" s="52">
        <f t="shared" si="8"/>
        <v>0</v>
      </c>
      <c r="Q72" s="51">
        <f t="shared" si="9"/>
        <v>0</v>
      </c>
      <c r="R72" s="52">
        <f t="shared" si="10"/>
        <v>0</v>
      </c>
      <c r="S72" s="51">
        <f t="shared" si="11"/>
        <v>0</v>
      </c>
      <c r="T72" s="52">
        <f t="shared" si="12"/>
        <v>0</v>
      </c>
      <c r="U72" s="51">
        <f t="shared" si="13"/>
        <v>0</v>
      </c>
      <c r="V72" s="52">
        <f t="shared" si="14"/>
        <v>0</v>
      </c>
      <c r="W72" s="51">
        <f t="shared" si="15"/>
        <v>0</v>
      </c>
      <c r="X72" s="52">
        <f t="shared" si="16"/>
        <v>0</v>
      </c>
      <c r="Y72" s="51">
        <f t="shared" si="17"/>
        <v>0</v>
      </c>
      <c r="Z72" s="52">
        <f t="shared" si="18"/>
        <v>0</v>
      </c>
      <c r="AA72" s="102">
        <f t="shared" si="19"/>
        <v>0</v>
      </c>
      <c r="AB72" s="51">
        <f t="shared" si="19"/>
        <v>0</v>
      </c>
      <c r="AC72" s="94"/>
      <c r="AD72" s="14"/>
      <c r="AE72" s="14"/>
      <c r="AF72" s="14"/>
      <c r="AG72" s="14"/>
    </row>
    <row r="73" spans="2:33" ht="12.75">
      <c r="B73" s="46">
        <v>28</v>
      </c>
      <c r="C73" s="5">
        <f>IF(F73=D$2,0,IF(F73&gt;=F$43,36,'AA'!J45))</f>
        <v>0</v>
      </c>
      <c r="D73" s="5">
        <f>IF('AA'!K45=0,0,IF(F73=D$2,0,1/'AA'!K45))</f>
        <v>0</v>
      </c>
      <c r="E73" s="60" t="str">
        <f t="shared" si="6"/>
        <v>-</v>
      </c>
      <c r="F73" s="656" t="str">
        <f>IF('AA'!D45=0,$D$2,'AA'!D45)</f>
        <v>-</v>
      </c>
      <c r="G73" s="656"/>
      <c r="H73" s="656" t="str">
        <f>IF('AA'!G45=0,$D$2,'AA'!G45)</f>
        <v>-</v>
      </c>
      <c r="I73" s="656"/>
      <c r="J73" s="657">
        <f>'AA'!M45</f>
        <v>0</v>
      </c>
      <c r="K73" s="588"/>
      <c r="L73" s="47">
        <f>'AA'!O45</f>
        <v>0</v>
      </c>
      <c r="M73" s="47">
        <f>'AA'!Q45</f>
        <v>0</v>
      </c>
      <c r="N73" s="53" t="str">
        <f t="shared" si="20"/>
        <v>-</v>
      </c>
      <c r="O73" s="51">
        <f t="shared" si="7"/>
        <v>0</v>
      </c>
      <c r="P73" s="52">
        <f t="shared" si="8"/>
        <v>0</v>
      </c>
      <c r="Q73" s="51">
        <f t="shared" si="9"/>
        <v>0</v>
      </c>
      <c r="R73" s="52">
        <f t="shared" si="10"/>
        <v>0</v>
      </c>
      <c r="S73" s="51">
        <f t="shared" si="11"/>
        <v>0</v>
      </c>
      <c r="T73" s="52">
        <f t="shared" si="12"/>
        <v>0</v>
      </c>
      <c r="U73" s="51">
        <f t="shared" si="13"/>
        <v>0</v>
      </c>
      <c r="V73" s="52">
        <f t="shared" si="14"/>
        <v>0</v>
      </c>
      <c r="W73" s="51">
        <f t="shared" si="15"/>
        <v>0</v>
      </c>
      <c r="X73" s="52">
        <f t="shared" si="16"/>
        <v>0</v>
      </c>
      <c r="Y73" s="51">
        <f t="shared" si="17"/>
        <v>0</v>
      </c>
      <c r="Z73" s="52">
        <f t="shared" si="18"/>
        <v>0</v>
      </c>
      <c r="AA73" s="102">
        <f t="shared" si="19"/>
        <v>0</v>
      </c>
      <c r="AB73" s="51">
        <f t="shared" si="19"/>
        <v>0</v>
      </c>
      <c r="AC73" s="94"/>
      <c r="AD73" s="14"/>
      <c r="AE73" s="14"/>
      <c r="AF73" s="14"/>
      <c r="AG73" s="14"/>
    </row>
    <row r="74" spans="2:33" ht="12.75">
      <c r="B74" s="45">
        <v>29</v>
      </c>
      <c r="C74" s="5">
        <f>IF(F74=D$2,0,IF(F74&gt;=F$43,36,'AA'!J46))</f>
        <v>0</v>
      </c>
      <c r="D74" s="5">
        <f>IF('AA'!K46=0,0,IF(F74=D$2,0,1/'AA'!K46))</f>
        <v>0</v>
      </c>
      <c r="E74" s="60" t="str">
        <f t="shared" si="6"/>
        <v>-</v>
      </c>
      <c r="F74" s="656" t="str">
        <f>IF('AA'!D46=0,$D$2,'AA'!D46)</f>
        <v>-</v>
      </c>
      <c r="G74" s="656"/>
      <c r="H74" s="656" t="str">
        <f>IF('AA'!G46=0,$D$2,'AA'!G46)</f>
        <v>-</v>
      </c>
      <c r="I74" s="656"/>
      <c r="J74" s="657">
        <f>'AA'!M46</f>
        <v>0</v>
      </c>
      <c r="K74" s="588"/>
      <c r="L74" s="47">
        <f>'AA'!O46</f>
        <v>0</v>
      </c>
      <c r="M74" s="47">
        <f>'AA'!Q46</f>
        <v>0</v>
      </c>
      <c r="N74" s="53" t="str">
        <f t="shared" si="20"/>
        <v>-</v>
      </c>
      <c r="O74" s="51">
        <f t="shared" si="7"/>
        <v>0</v>
      </c>
      <c r="P74" s="52">
        <f t="shared" si="8"/>
        <v>0</v>
      </c>
      <c r="Q74" s="51">
        <f t="shared" si="9"/>
        <v>0</v>
      </c>
      <c r="R74" s="52">
        <f t="shared" si="10"/>
        <v>0</v>
      </c>
      <c r="S74" s="51">
        <f t="shared" si="11"/>
        <v>0</v>
      </c>
      <c r="T74" s="52">
        <f t="shared" si="12"/>
        <v>0</v>
      </c>
      <c r="U74" s="51">
        <f t="shared" si="13"/>
        <v>0</v>
      </c>
      <c r="V74" s="52">
        <f t="shared" si="14"/>
        <v>0</v>
      </c>
      <c r="W74" s="51">
        <f t="shared" si="15"/>
        <v>0</v>
      </c>
      <c r="X74" s="52">
        <f t="shared" si="16"/>
        <v>0</v>
      </c>
      <c r="Y74" s="51">
        <f t="shared" si="17"/>
        <v>0</v>
      </c>
      <c r="Z74" s="52">
        <f t="shared" si="18"/>
        <v>0</v>
      </c>
      <c r="AA74" s="102">
        <f t="shared" si="19"/>
        <v>0</v>
      </c>
      <c r="AB74" s="51">
        <f t="shared" si="19"/>
        <v>0</v>
      </c>
      <c r="AC74" s="94"/>
      <c r="AD74" s="14"/>
      <c r="AE74" s="14"/>
      <c r="AF74" s="14"/>
      <c r="AG74" s="14"/>
    </row>
    <row r="75" spans="2:33" ht="13.5" thickBot="1">
      <c r="B75" s="46">
        <v>30</v>
      </c>
      <c r="C75" s="5">
        <f>IF(F75=D$2,0,IF(F75&gt;=F$43,36,'AA'!J47))</f>
        <v>0</v>
      </c>
      <c r="D75" s="5">
        <f>IF('AA'!K47=0,0,IF(F75=D$2,0,1/'AA'!K47))</f>
        <v>0</v>
      </c>
      <c r="E75" s="60" t="str">
        <f t="shared" si="6"/>
        <v>-</v>
      </c>
      <c r="F75" s="656" t="str">
        <f>IF('AA'!D47=0,$D$2,'AA'!D47)</f>
        <v>-</v>
      </c>
      <c r="G75" s="656"/>
      <c r="H75" s="656" t="str">
        <f>IF('AA'!G47=0,$D$2,'AA'!G47)</f>
        <v>-</v>
      </c>
      <c r="I75" s="656"/>
      <c r="J75" s="657">
        <f>'AA'!M47</f>
        <v>0</v>
      </c>
      <c r="K75" s="588"/>
      <c r="L75" s="47">
        <f>'AA'!O47</f>
        <v>0</v>
      </c>
      <c r="M75" s="47">
        <f>'AA'!Q47</f>
        <v>0</v>
      </c>
      <c r="N75" s="53" t="str">
        <f t="shared" si="20"/>
        <v>-</v>
      </c>
      <c r="O75" s="206">
        <f t="shared" si="7"/>
        <v>0</v>
      </c>
      <c r="P75" s="207">
        <f t="shared" si="8"/>
        <v>0</v>
      </c>
      <c r="Q75" s="208">
        <f t="shared" si="9"/>
        <v>0</v>
      </c>
      <c r="R75" s="207">
        <f t="shared" si="10"/>
        <v>0</v>
      </c>
      <c r="S75" s="208">
        <f t="shared" si="11"/>
        <v>0</v>
      </c>
      <c r="T75" s="207">
        <f t="shared" si="12"/>
        <v>0</v>
      </c>
      <c r="U75" s="208">
        <f t="shared" si="13"/>
        <v>0</v>
      </c>
      <c r="V75" s="207">
        <f t="shared" si="14"/>
        <v>0</v>
      </c>
      <c r="W75" s="208">
        <f t="shared" si="15"/>
        <v>0</v>
      </c>
      <c r="X75" s="207">
        <f t="shared" si="16"/>
        <v>0</v>
      </c>
      <c r="Y75" s="208">
        <f t="shared" si="17"/>
        <v>0</v>
      </c>
      <c r="Z75" s="207">
        <f t="shared" si="18"/>
        <v>0</v>
      </c>
      <c r="AA75" s="206">
        <f t="shared" si="19"/>
        <v>0</v>
      </c>
      <c r="AB75" s="208">
        <f t="shared" si="19"/>
        <v>0</v>
      </c>
      <c r="AC75" s="94"/>
      <c r="AD75" s="14"/>
      <c r="AE75" s="14"/>
      <c r="AF75" s="14"/>
      <c r="AG75" s="14"/>
    </row>
    <row r="76" spans="4:33" ht="13.5" thickTop="1">
      <c r="D76" s="45"/>
      <c r="E76" s="161"/>
      <c r="F76" s="162"/>
      <c r="G76" s="162"/>
      <c r="H76" s="162"/>
      <c r="I76" s="162"/>
      <c r="J76" s="163"/>
      <c r="K76" s="37"/>
      <c r="L76" s="589" t="s">
        <v>95</v>
      </c>
      <c r="M76" s="589"/>
      <c r="N76" s="658"/>
      <c r="O76" s="223">
        <f aca="true" t="shared" si="21" ref="O76:AB76">SUM(O46:O75)</f>
        <v>0</v>
      </c>
      <c r="P76" s="224">
        <f t="shared" si="21"/>
        <v>0</v>
      </c>
      <c r="Q76" s="223">
        <f t="shared" si="21"/>
        <v>0</v>
      </c>
      <c r="R76" s="224">
        <f t="shared" si="21"/>
        <v>0</v>
      </c>
      <c r="S76" s="223">
        <f t="shared" si="21"/>
        <v>0</v>
      </c>
      <c r="T76" s="224">
        <f t="shared" si="21"/>
        <v>0</v>
      </c>
      <c r="U76" s="223">
        <f t="shared" si="21"/>
        <v>0</v>
      </c>
      <c r="V76" s="224">
        <f t="shared" si="21"/>
        <v>0</v>
      </c>
      <c r="W76" s="223">
        <f t="shared" si="21"/>
        <v>0</v>
      </c>
      <c r="X76" s="224">
        <f t="shared" si="21"/>
        <v>0</v>
      </c>
      <c r="Y76" s="223">
        <f t="shared" si="21"/>
        <v>0</v>
      </c>
      <c r="Z76" s="224">
        <f t="shared" si="21"/>
        <v>0</v>
      </c>
      <c r="AA76" s="223">
        <f t="shared" si="21"/>
        <v>0</v>
      </c>
      <c r="AB76" s="225">
        <f t="shared" si="21"/>
        <v>0</v>
      </c>
      <c r="AC76" s="94"/>
      <c r="AD76" s="14"/>
      <c r="AE76" s="14"/>
      <c r="AF76" s="14"/>
      <c r="AG76" s="14"/>
    </row>
    <row r="77" spans="4:33" ht="12.75">
      <c r="D77" s="45"/>
      <c r="E77" s="656" t="s">
        <v>125</v>
      </c>
      <c r="F77" s="656"/>
      <c r="G77" s="656"/>
      <c r="H77" s="656"/>
      <c r="I77" s="656"/>
      <c r="J77" s="656"/>
      <c r="K77" s="656"/>
      <c r="L77" s="656"/>
      <c r="M77" s="28">
        <f>'AA'!$Q$49</f>
        <v>0</v>
      </c>
      <c r="N77" s="57">
        <f>IF(M77=0,0,36/36*IF('AA'!$AD$56=2,1/2,'AA'!$AD$56))</f>
        <v>0</v>
      </c>
      <c r="O77" s="160"/>
      <c r="P77" s="52">
        <f>IF($N77=$O$44/36,$M77,0)</f>
        <v>0</v>
      </c>
      <c r="Q77" s="160"/>
      <c r="R77" s="52">
        <f t="shared" si="10"/>
        <v>0</v>
      </c>
      <c r="S77" s="160"/>
      <c r="T77" s="52">
        <f t="shared" si="12"/>
        <v>0</v>
      </c>
      <c r="U77" s="160"/>
      <c r="V77" s="52">
        <f t="shared" si="14"/>
        <v>0</v>
      </c>
      <c r="W77" s="160"/>
      <c r="X77" s="52">
        <f t="shared" si="16"/>
        <v>0</v>
      </c>
      <c r="Y77" s="160"/>
      <c r="Z77" s="52">
        <f t="shared" si="18"/>
        <v>0</v>
      </c>
      <c r="AA77" s="160"/>
      <c r="AB77" s="129">
        <f t="shared" si="19"/>
        <v>0</v>
      </c>
      <c r="AC77" s="94"/>
      <c r="AD77" s="14"/>
      <c r="AE77" s="14"/>
      <c r="AF77" s="10"/>
      <c r="AG77" s="124"/>
    </row>
    <row r="78" spans="4:33" ht="12.75">
      <c r="D78" s="45"/>
      <c r="E78" s="130"/>
      <c r="F78" s="131"/>
      <c r="G78" s="134"/>
      <c r="H78" s="131"/>
      <c r="I78" s="131"/>
      <c r="J78" s="132"/>
      <c r="K78" s="14"/>
      <c r="L78" s="638" t="s">
        <v>96</v>
      </c>
      <c r="M78" s="639"/>
      <c r="N78" s="661"/>
      <c r="O78" s="123">
        <f>O76+ROUND(((P76+P77-1)/30),0)</f>
        <v>0</v>
      </c>
      <c r="P78" s="135"/>
      <c r="Q78" s="170">
        <f>Q76+ROUND(((R76+R77-1)/30),0)</f>
        <v>0</v>
      </c>
      <c r="R78" s="135"/>
      <c r="S78" s="172">
        <f>S76+ROUND(((T76+T77-1)/30),0)</f>
        <v>0</v>
      </c>
      <c r="T78" s="135"/>
      <c r="U78" s="174">
        <f>U76+ROUND(((V76+V77-1)/30),0)</f>
        <v>0</v>
      </c>
      <c r="V78" s="135"/>
      <c r="W78" s="204">
        <f>W76+ROUND(((X76+X77-1)/30),0)</f>
        <v>0</v>
      </c>
      <c r="X78" s="135"/>
      <c r="Y78" s="178">
        <f>Y76+ROUND(((Z76+Z77-1)/30),0)</f>
        <v>0</v>
      </c>
      <c r="Z78" s="135"/>
      <c r="AA78" s="180">
        <f>AA76+ROUND(((AB76+AB77-1)/30),0)</f>
        <v>0</v>
      </c>
      <c r="AB78" s="136"/>
      <c r="AC78" s="94"/>
      <c r="AD78" s="14"/>
      <c r="AE78" s="14"/>
      <c r="AF78" s="10"/>
      <c r="AG78" s="124"/>
    </row>
    <row r="79" spans="4:33" ht="12.75">
      <c r="D79" s="45"/>
      <c r="L79" s="503" t="s">
        <v>126</v>
      </c>
      <c r="M79" s="504"/>
      <c r="N79" s="655"/>
      <c r="O79" s="101" t="s">
        <v>4</v>
      </c>
      <c r="P79" s="119">
        <f>P76+P77-((ROUND(((P76+P77-1)/30),0)*30))</f>
        <v>0</v>
      </c>
      <c r="Q79" s="101" t="s">
        <v>4</v>
      </c>
      <c r="R79" s="119">
        <f>R76+R77-((ROUND(((R76+R77-1)/30),0)*30))</f>
        <v>0</v>
      </c>
      <c r="S79" s="101" t="s">
        <v>4</v>
      </c>
      <c r="T79" s="119">
        <f>T76+T77-((ROUND(((T76+T77-1)/30),0)*30))</f>
        <v>0</v>
      </c>
      <c r="U79" s="101" t="s">
        <v>4</v>
      </c>
      <c r="V79" s="119">
        <f>V76+V77-((ROUND(((V76+V77-1)/30),0)*30))</f>
        <v>0</v>
      </c>
      <c r="W79" s="101" t="s">
        <v>4</v>
      </c>
      <c r="X79" s="119">
        <f>X76+X77-((ROUND(((X76+X77-1)/30),0)*30))</f>
        <v>0</v>
      </c>
      <c r="Y79" s="101" t="s">
        <v>4</v>
      </c>
      <c r="Z79" s="119">
        <f>Z76+Z77-((ROUND(((Z76+Z77-1)/30),0)*30))</f>
        <v>0</v>
      </c>
      <c r="AA79" s="101" t="s">
        <v>4</v>
      </c>
      <c r="AB79" s="119">
        <f>AB76+AB77-((ROUND(((AB76+AB77-1)/30),0)*30))</f>
        <v>0</v>
      </c>
      <c r="AC79" s="94"/>
      <c r="AD79" s="14"/>
      <c r="AE79" s="14"/>
      <c r="AF79" s="10"/>
      <c r="AG79" s="124"/>
    </row>
    <row r="80" spans="4:33" ht="13.5" thickBot="1">
      <c r="D80" s="45"/>
      <c r="E80" s="130"/>
      <c r="F80" s="131"/>
      <c r="G80" s="131"/>
      <c r="H80" s="131"/>
      <c r="I80" s="131"/>
      <c r="J80" s="132"/>
      <c r="K80" s="14"/>
      <c r="L80" s="328" t="s">
        <v>93</v>
      </c>
      <c r="M80" s="553"/>
      <c r="N80" s="659"/>
      <c r="O80" s="329">
        <f>O44</f>
        <v>0</v>
      </c>
      <c r="P80" s="649"/>
      <c r="Q80" s="329">
        <f>Q44</f>
        <v>0</v>
      </c>
      <c r="R80" s="649"/>
      <c r="S80" s="329">
        <f>S44</f>
        <v>0</v>
      </c>
      <c r="T80" s="649"/>
      <c r="U80" s="329">
        <f>U44</f>
        <v>0</v>
      </c>
      <c r="V80" s="649"/>
      <c r="W80" s="329">
        <f>W44</f>
        <v>0</v>
      </c>
      <c r="X80" s="649"/>
      <c r="Y80" s="329">
        <f>Y44</f>
        <v>0</v>
      </c>
      <c r="Z80" s="649"/>
      <c r="AA80" s="654">
        <f>AA44</f>
        <v>0</v>
      </c>
      <c r="AB80" s="588"/>
      <c r="AC80" s="94" t="s">
        <v>55</v>
      </c>
      <c r="AD80" s="14" t="s">
        <v>3</v>
      </c>
      <c r="AE80" s="14"/>
      <c r="AF80" s="10"/>
      <c r="AG80" s="124"/>
    </row>
    <row r="81" spans="4:33" ht="13.5" thickBot="1">
      <c r="D81" s="45"/>
      <c r="E81" s="130"/>
      <c r="F81" s="131"/>
      <c r="G81" s="131"/>
      <c r="H81" s="131"/>
      <c r="I81" s="131"/>
      <c r="J81" s="132"/>
      <c r="K81" s="14"/>
      <c r="L81" s="503" t="s">
        <v>98</v>
      </c>
      <c r="M81" s="504"/>
      <c r="N81" s="655"/>
      <c r="O81" s="14"/>
      <c r="P81" s="43">
        <f>IF(P79&gt;0,P79,0)</f>
        <v>0</v>
      </c>
      <c r="Q81" s="14"/>
      <c r="R81" s="43">
        <f>IF(R79&gt;0,R79,0)</f>
        <v>0</v>
      </c>
      <c r="S81" s="14"/>
      <c r="T81" s="43">
        <f>IF(T79&gt;0,T79,0)</f>
        <v>0</v>
      </c>
      <c r="U81" s="14"/>
      <c r="V81" s="43">
        <f>IF(V79&gt;0,V79,0)</f>
        <v>0</v>
      </c>
      <c r="W81" s="14"/>
      <c r="X81" s="43">
        <f>IF(X79&gt;0,X79,0)</f>
        <v>0</v>
      </c>
      <c r="Y81" s="14"/>
      <c r="Z81" s="43">
        <f>IF(Z79&gt;0,Z79,0)</f>
        <v>0</v>
      </c>
      <c r="AA81" s="14"/>
      <c r="AB81" s="121">
        <f>IF(AB79&gt;0,AB79,0)</f>
        <v>0</v>
      </c>
      <c r="AC81" s="138">
        <f>SUM(P81:AB81)</f>
        <v>0</v>
      </c>
      <c r="AD81" s="182">
        <f>ROUND((AC81-1)/30,0)</f>
        <v>0</v>
      </c>
      <c r="AE81" s="14"/>
      <c r="AF81" s="10"/>
      <c r="AG81" s="124"/>
    </row>
    <row r="82" spans="4:33" ht="13.5" thickBot="1">
      <c r="D82" s="45"/>
      <c r="E82" s="130"/>
      <c r="F82" s="131"/>
      <c r="G82" s="131"/>
      <c r="H82" s="131"/>
      <c r="I82" s="131"/>
      <c r="J82" s="132"/>
      <c r="K82" s="14"/>
      <c r="L82" s="503" t="s">
        <v>99</v>
      </c>
      <c r="M82" s="504"/>
      <c r="N82" s="655"/>
      <c r="O82" s="14"/>
      <c r="P82" s="53">
        <f>P81*0.5*AJ34</f>
        <v>0</v>
      </c>
      <c r="Q82" s="71"/>
      <c r="R82" s="53">
        <f>R81*0.5*AJ35</f>
        <v>0</v>
      </c>
      <c r="S82" s="71"/>
      <c r="T82" s="53">
        <f>T81*0.5*AJ36</f>
        <v>0</v>
      </c>
      <c r="U82" s="71"/>
      <c r="V82" s="53">
        <f>V81*0.5*AJ37</f>
        <v>0</v>
      </c>
      <c r="W82" s="71"/>
      <c r="X82" s="53">
        <f>X81*0.5*AJ38</f>
        <v>0</v>
      </c>
      <c r="Y82" s="71"/>
      <c r="Z82" s="53">
        <f>Z81*0.5*AJ39</f>
        <v>0</v>
      </c>
      <c r="AA82" s="71"/>
      <c r="AB82" s="117">
        <f>AB81*0.5*AJ40</f>
        <v>0</v>
      </c>
      <c r="AC82" s="139">
        <f>SUM(P82:AB82)</f>
        <v>0</v>
      </c>
      <c r="AD82" s="14" t="s">
        <v>52</v>
      </c>
      <c r="AE82" s="14"/>
      <c r="AF82" s="10"/>
      <c r="AG82" s="124"/>
    </row>
    <row r="83" spans="4:33" ht="13.5" thickBot="1">
      <c r="D83" s="45"/>
      <c r="E83" s="130"/>
      <c r="F83" s="131"/>
      <c r="G83" s="131"/>
      <c r="H83" s="131"/>
      <c r="I83" s="131"/>
      <c r="J83" s="132"/>
      <c r="K83" s="14"/>
      <c r="L83" s="503" t="s">
        <v>100</v>
      </c>
      <c r="M83" s="504"/>
      <c r="N83" s="655"/>
      <c r="O83" s="14"/>
      <c r="P83" s="14"/>
      <c r="Q83" s="14"/>
      <c r="R83" s="14"/>
      <c r="S83" s="14"/>
      <c r="T83" s="14"/>
      <c r="U83" s="14"/>
      <c r="V83" s="14"/>
      <c r="W83" s="14"/>
      <c r="X83" s="14"/>
      <c r="Y83" s="14"/>
      <c r="Z83" s="14"/>
      <c r="AA83" s="14"/>
      <c r="AB83" s="14"/>
      <c r="AC83" s="137">
        <f>IF(AC81=0,0,AC82/AC81)</f>
        <v>0</v>
      </c>
      <c r="AD83" s="140">
        <f>AC83*AD81</f>
        <v>0</v>
      </c>
      <c r="AE83" s="14"/>
      <c r="AF83" s="10"/>
      <c r="AG83" s="124"/>
    </row>
    <row r="84" spans="29:33" ht="12.75">
      <c r="AC84" s="14"/>
      <c r="AD84" s="14"/>
      <c r="AE84" s="14"/>
      <c r="AF84" s="10"/>
      <c r="AG84" s="62"/>
    </row>
    <row r="85" spans="5:33" ht="12.75">
      <c r="E85" s="635" t="s">
        <v>111</v>
      </c>
      <c r="F85" s="636"/>
      <c r="G85" s="636"/>
      <c r="H85" s="636"/>
      <c r="I85" s="636"/>
      <c r="J85" s="636"/>
      <c r="K85" s="636"/>
      <c r="L85" s="636"/>
      <c r="M85" s="636"/>
      <c r="N85" s="636"/>
      <c r="O85" s="636"/>
      <c r="P85" s="637"/>
      <c r="Q85" s="23"/>
      <c r="R85" s="23"/>
      <c r="S85" s="23"/>
      <c r="T85" s="23"/>
      <c r="U85" s="23"/>
      <c r="V85" s="23"/>
      <c r="W85" s="95"/>
      <c r="AC85" s="127"/>
      <c r="AD85" s="127"/>
      <c r="AE85" s="127"/>
      <c r="AF85" s="127"/>
      <c r="AG85" s="127"/>
    </row>
    <row r="86" spans="5:33" ht="12.75">
      <c r="E86" s="588" t="s">
        <v>101</v>
      </c>
      <c r="F86" s="588"/>
      <c r="G86" s="588"/>
      <c r="H86" s="588"/>
      <c r="I86" s="117">
        <f aca="true" t="shared" si="22" ref="I86:I92">0.5*AJ34</f>
        <v>0</v>
      </c>
      <c r="J86" s="113" t="s">
        <v>102</v>
      </c>
      <c r="K86" s="47">
        <f>O$78</f>
        <v>0</v>
      </c>
      <c r="L86" s="588" t="s">
        <v>103</v>
      </c>
      <c r="M86" s="588"/>
      <c r="N86" s="588"/>
      <c r="O86" s="588"/>
      <c r="P86" s="15">
        <f>I86*K86</f>
        <v>0</v>
      </c>
      <c r="Q86" s="127"/>
      <c r="R86" s="127"/>
      <c r="S86" s="127"/>
      <c r="T86" s="127"/>
      <c r="U86" s="127"/>
      <c r="V86" s="127"/>
      <c r="AC86" s="127"/>
      <c r="AD86" s="127"/>
      <c r="AE86" s="127"/>
      <c r="AF86" s="127"/>
      <c r="AG86" s="127"/>
    </row>
    <row r="87" spans="5:33" ht="12.75">
      <c r="E87" s="588" t="s">
        <v>101</v>
      </c>
      <c r="F87" s="588"/>
      <c r="G87" s="588"/>
      <c r="H87" s="588"/>
      <c r="I87" s="117">
        <f t="shared" si="22"/>
        <v>0</v>
      </c>
      <c r="J87" s="113" t="s">
        <v>102</v>
      </c>
      <c r="K87" s="169">
        <f>Q$78</f>
        <v>0</v>
      </c>
      <c r="L87" s="588" t="s">
        <v>103</v>
      </c>
      <c r="M87" s="588"/>
      <c r="N87" s="588"/>
      <c r="O87" s="588"/>
      <c r="P87" s="15">
        <f aca="true" t="shared" si="23" ref="P87:P92">I87*K87</f>
        <v>0</v>
      </c>
      <c r="Q87" s="127"/>
      <c r="R87" s="127"/>
      <c r="S87" s="127"/>
      <c r="T87" s="127"/>
      <c r="U87" s="127"/>
      <c r="V87" s="127"/>
      <c r="AC87" s="127"/>
      <c r="AD87" s="127"/>
      <c r="AE87" s="127"/>
      <c r="AF87" s="127"/>
      <c r="AG87" s="127"/>
    </row>
    <row r="88" spans="5:33" ht="12.75">
      <c r="E88" s="588" t="s">
        <v>101</v>
      </c>
      <c r="F88" s="588"/>
      <c r="G88" s="588"/>
      <c r="H88" s="588"/>
      <c r="I88" s="117">
        <f t="shared" si="22"/>
        <v>0</v>
      </c>
      <c r="J88" s="113" t="s">
        <v>102</v>
      </c>
      <c r="K88" s="171">
        <f>S$78</f>
        <v>0</v>
      </c>
      <c r="L88" s="588" t="s">
        <v>103</v>
      </c>
      <c r="M88" s="588"/>
      <c r="N88" s="588"/>
      <c r="O88" s="588"/>
      <c r="P88" s="15">
        <f t="shared" si="23"/>
        <v>0</v>
      </c>
      <c r="Q88" s="127"/>
      <c r="R88" s="127"/>
      <c r="S88" s="127"/>
      <c r="T88" s="127"/>
      <c r="U88" s="127"/>
      <c r="V88" s="127"/>
      <c r="AC88" s="127"/>
      <c r="AD88" s="127"/>
      <c r="AE88" s="127"/>
      <c r="AF88" s="127"/>
      <c r="AG88" s="127"/>
    </row>
    <row r="89" spans="5:33" ht="12.75">
      <c r="E89" s="588" t="s">
        <v>101</v>
      </c>
      <c r="F89" s="588"/>
      <c r="G89" s="588"/>
      <c r="H89" s="588"/>
      <c r="I89" s="117">
        <f t="shared" si="22"/>
        <v>0</v>
      </c>
      <c r="J89" s="113" t="s">
        <v>102</v>
      </c>
      <c r="K89" s="173">
        <f>U$78</f>
        <v>0</v>
      </c>
      <c r="L89" s="588" t="s">
        <v>103</v>
      </c>
      <c r="M89" s="588"/>
      <c r="N89" s="588"/>
      <c r="O89" s="588"/>
      <c r="P89" s="15">
        <f t="shared" si="23"/>
        <v>0</v>
      </c>
      <c r="Q89" s="127"/>
      <c r="R89" s="127"/>
      <c r="S89" s="127"/>
      <c r="T89" s="127"/>
      <c r="U89" s="127"/>
      <c r="V89" s="127"/>
      <c r="AC89" s="127"/>
      <c r="AD89" s="127"/>
      <c r="AE89" s="127"/>
      <c r="AF89" s="127"/>
      <c r="AG89" s="127"/>
    </row>
    <row r="90" spans="5:33" ht="12.75">
      <c r="E90" s="588" t="s">
        <v>101</v>
      </c>
      <c r="F90" s="588"/>
      <c r="G90" s="588"/>
      <c r="H90" s="588"/>
      <c r="I90" s="117">
        <f t="shared" si="22"/>
        <v>0</v>
      </c>
      <c r="J90" s="113" t="s">
        <v>102</v>
      </c>
      <c r="K90" s="205">
        <f>W$78</f>
        <v>0</v>
      </c>
      <c r="L90" s="588" t="s">
        <v>103</v>
      </c>
      <c r="M90" s="588"/>
      <c r="N90" s="588"/>
      <c r="O90" s="588"/>
      <c r="P90" s="15">
        <f t="shared" si="23"/>
        <v>0</v>
      </c>
      <c r="Q90" s="127"/>
      <c r="R90" s="127"/>
      <c r="S90" s="127"/>
      <c r="T90" s="127"/>
      <c r="U90" s="127"/>
      <c r="V90" s="127"/>
      <c r="AC90" s="127"/>
      <c r="AD90" s="127"/>
      <c r="AE90" s="127"/>
      <c r="AF90" s="127"/>
      <c r="AG90" s="127"/>
    </row>
    <row r="91" spans="5:33" ht="12.75">
      <c r="E91" s="588" t="s">
        <v>101</v>
      </c>
      <c r="F91" s="588"/>
      <c r="G91" s="588"/>
      <c r="H91" s="588"/>
      <c r="I91" s="117">
        <f t="shared" si="22"/>
        <v>0</v>
      </c>
      <c r="J91" s="113" t="s">
        <v>102</v>
      </c>
      <c r="K91" s="177">
        <f>Y$78</f>
        <v>0</v>
      </c>
      <c r="L91" s="588" t="s">
        <v>103</v>
      </c>
      <c r="M91" s="588"/>
      <c r="N91" s="588"/>
      <c r="O91" s="588"/>
      <c r="P91" s="15">
        <f t="shared" si="23"/>
        <v>0</v>
      </c>
      <c r="Q91" s="127"/>
      <c r="R91" s="127"/>
      <c r="S91" s="127"/>
      <c r="T91" s="127"/>
      <c r="U91" s="127"/>
      <c r="V91" s="127"/>
      <c r="AC91" s="127"/>
      <c r="AD91" s="127"/>
      <c r="AE91" s="127"/>
      <c r="AF91" s="127"/>
      <c r="AG91" s="127"/>
    </row>
    <row r="92" spans="5:33" ht="12.75">
      <c r="E92" s="588" t="s">
        <v>101</v>
      </c>
      <c r="F92" s="588"/>
      <c r="G92" s="588"/>
      <c r="H92" s="588"/>
      <c r="I92" s="117">
        <f t="shared" si="22"/>
        <v>0</v>
      </c>
      <c r="J92" s="113" t="s">
        <v>102</v>
      </c>
      <c r="K92" s="179">
        <f>AA$78</f>
        <v>0</v>
      </c>
      <c r="L92" s="588" t="s">
        <v>103</v>
      </c>
      <c r="M92" s="588"/>
      <c r="N92" s="588"/>
      <c r="O92" s="588"/>
      <c r="P92" s="15">
        <f t="shared" si="23"/>
        <v>0</v>
      </c>
      <c r="Q92" s="127"/>
      <c r="R92" s="127"/>
      <c r="S92" s="127"/>
      <c r="T92" s="127"/>
      <c r="U92" s="127"/>
      <c r="V92" s="127"/>
      <c r="AC92" s="127"/>
      <c r="AD92" s="127"/>
      <c r="AE92" s="127"/>
      <c r="AF92" s="127"/>
      <c r="AG92" s="127"/>
    </row>
    <row r="93" spans="5:33" ht="13.5" thickBot="1">
      <c r="E93" s="588" t="s">
        <v>101</v>
      </c>
      <c r="F93" s="588"/>
      <c r="G93" s="588"/>
      <c r="H93" s="588"/>
      <c r="I93" s="117">
        <f>AC83</f>
        <v>0</v>
      </c>
      <c r="J93" s="113" t="s">
        <v>102</v>
      </c>
      <c r="K93" s="181">
        <f>AD81</f>
        <v>0</v>
      </c>
      <c r="L93" s="588" t="s">
        <v>103</v>
      </c>
      <c r="M93" s="588"/>
      <c r="N93" s="588"/>
      <c r="O93" s="588"/>
      <c r="P93" s="120">
        <f>I93*K93</f>
        <v>0</v>
      </c>
      <c r="Q93" s="127"/>
      <c r="R93" s="127"/>
      <c r="S93" s="127"/>
      <c r="T93" s="127"/>
      <c r="U93" s="127"/>
      <c r="V93" s="127"/>
      <c r="AC93" s="127"/>
      <c r="AD93" s="127"/>
      <c r="AE93" s="127"/>
      <c r="AF93" s="127"/>
      <c r="AG93" s="127"/>
    </row>
    <row r="94" spans="5:33" ht="13.5" thickBot="1">
      <c r="E94" s="328" t="s">
        <v>104</v>
      </c>
      <c r="F94" s="553"/>
      <c r="G94" s="553"/>
      <c r="H94" s="329"/>
      <c r="I94" s="117">
        <f>IF(K94=0,0,P94/K94)</f>
        <v>0</v>
      </c>
      <c r="J94" s="113" t="s">
        <v>110</v>
      </c>
      <c r="K94" s="47">
        <f>SUM(K86:K93)</f>
        <v>0</v>
      </c>
      <c r="L94" s="588" t="s">
        <v>107</v>
      </c>
      <c r="M94" s="588"/>
      <c r="N94" s="588"/>
      <c r="O94" s="588"/>
      <c r="P94" s="141">
        <f>SUM(P86:P93)</f>
        <v>0</v>
      </c>
      <c r="Q94" s="127"/>
      <c r="R94" s="127"/>
      <c r="S94" s="127"/>
      <c r="T94" s="127"/>
      <c r="U94" s="127"/>
      <c r="V94" s="127"/>
      <c r="AC94" s="127"/>
      <c r="AD94" s="127"/>
      <c r="AE94" s="127"/>
      <c r="AF94" s="127"/>
      <c r="AG94" s="127"/>
    </row>
    <row r="95" spans="5:33" ht="13.5" thickBot="1">
      <c r="E95" s="14"/>
      <c r="F95" s="14"/>
      <c r="G95" s="14"/>
      <c r="H95" s="14"/>
      <c r="I95" s="14"/>
      <c r="J95" s="14"/>
      <c r="K95" s="14"/>
      <c r="L95" s="65"/>
      <c r="M95" s="65"/>
      <c r="N95" s="23"/>
      <c r="O95" s="66"/>
      <c r="P95" s="10"/>
      <c r="Q95" s="23"/>
      <c r="R95" s="23"/>
      <c r="S95" s="23"/>
      <c r="T95" s="23"/>
      <c r="U95" s="67"/>
      <c r="V95" s="67"/>
      <c r="AC95" s="127"/>
      <c r="AD95" s="127"/>
      <c r="AE95" s="127"/>
      <c r="AF95" s="127"/>
      <c r="AG95" s="127"/>
    </row>
    <row r="96" spans="5:33" ht="13.5" thickBot="1">
      <c r="E96" s="668" t="s">
        <v>60</v>
      </c>
      <c r="F96" s="669"/>
      <c r="G96" s="669"/>
      <c r="H96" s="669"/>
      <c r="I96" s="669"/>
      <c r="J96" s="669"/>
      <c r="K96" s="669"/>
      <c r="L96" s="669"/>
      <c r="M96" s="669"/>
      <c r="N96" s="669"/>
      <c r="O96" s="669"/>
      <c r="P96" s="669"/>
      <c r="Q96" s="669"/>
      <c r="R96" s="670"/>
      <c r="T96" s="23"/>
      <c r="U96" s="67"/>
      <c r="V96" s="67"/>
      <c r="AC96" s="127"/>
      <c r="AD96" s="127"/>
      <c r="AE96" s="127"/>
      <c r="AF96" s="127"/>
      <c r="AG96" s="127"/>
    </row>
    <row r="97" spans="5:33" ht="12.75">
      <c r="E97" s="108"/>
      <c r="F97" s="95">
        <v>1</v>
      </c>
      <c r="G97" s="95">
        <v>2</v>
      </c>
      <c r="H97" s="95">
        <v>3</v>
      </c>
      <c r="I97" s="95">
        <v>4</v>
      </c>
      <c r="J97" s="95">
        <v>5</v>
      </c>
      <c r="K97" s="95">
        <v>6</v>
      </c>
      <c r="L97" s="95">
        <v>7</v>
      </c>
      <c r="M97" s="95">
        <v>8</v>
      </c>
      <c r="N97" s="95">
        <v>9</v>
      </c>
      <c r="O97" s="95">
        <v>10</v>
      </c>
      <c r="P97" s="95">
        <v>11</v>
      </c>
      <c r="Q97" s="95">
        <v>12</v>
      </c>
      <c r="R97" s="95">
        <v>13</v>
      </c>
      <c r="S97" s="104">
        <v>14</v>
      </c>
      <c r="T97" s="104">
        <v>15</v>
      </c>
      <c r="U97" s="104">
        <v>16</v>
      </c>
      <c r="V97" s="104">
        <v>17</v>
      </c>
      <c r="W97" s="104">
        <v>18</v>
      </c>
      <c r="X97" s="104">
        <v>19</v>
      </c>
      <c r="Y97" s="104">
        <v>20</v>
      </c>
      <c r="Z97" s="104">
        <v>21</v>
      </c>
      <c r="AA97" s="104">
        <v>22</v>
      </c>
      <c r="AB97" s="104">
        <v>23</v>
      </c>
      <c r="AC97" s="104">
        <v>24</v>
      </c>
      <c r="AD97" s="104">
        <v>25</v>
      </c>
      <c r="AE97" s="660" t="s">
        <v>76</v>
      </c>
      <c r="AF97" s="660"/>
      <c r="AG97" s="660"/>
    </row>
    <row r="98" spans="5:33" ht="12.75">
      <c r="E98" s="13">
        <v>1</v>
      </c>
      <c r="F98" s="73" t="str">
        <f>N110</f>
        <v>-</v>
      </c>
      <c r="G98" s="73" t="str">
        <f>N111</f>
        <v>-</v>
      </c>
      <c r="H98" s="73" t="str">
        <f>N112</f>
        <v>-</v>
      </c>
      <c r="I98" s="73" t="str">
        <f>N113</f>
        <v>-</v>
      </c>
      <c r="J98" s="73" t="str">
        <f>N114</f>
        <v>-</v>
      </c>
      <c r="K98" s="73" t="str">
        <f>N115</f>
        <v>-</v>
      </c>
      <c r="L98" s="73" t="str">
        <f>N116</f>
        <v>-</v>
      </c>
      <c r="M98" s="73" t="str">
        <f>N117</f>
        <v>-</v>
      </c>
      <c r="N98" s="73" t="str">
        <f>N118</f>
        <v>-</v>
      </c>
      <c r="O98" s="73" t="str">
        <f>N119</f>
        <v>-</v>
      </c>
      <c r="P98" s="73" t="str">
        <f>N120</f>
        <v>-</v>
      </c>
      <c r="Q98" s="73" t="str">
        <f>N121</f>
        <v>-</v>
      </c>
      <c r="R98" s="73" t="str">
        <f>N122</f>
        <v>-</v>
      </c>
      <c r="S98" s="73" t="str">
        <f>N123</f>
        <v>-</v>
      </c>
      <c r="T98" s="73" t="str">
        <f>N124</f>
        <v>-</v>
      </c>
      <c r="U98" s="73" t="str">
        <f>N125</f>
        <v>-</v>
      </c>
      <c r="V98" s="73" t="str">
        <f>N126</f>
        <v>-</v>
      </c>
      <c r="W98" s="73" t="str">
        <f>N127</f>
        <v>-</v>
      </c>
      <c r="X98" s="73" t="str">
        <f>N128</f>
        <v>-</v>
      </c>
      <c r="Y98" s="73" t="str">
        <f>N129</f>
        <v>-</v>
      </c>
      <c r="Z98" s="73" t="str">
        <f>N130</f>
        <v>-</v>
      </c>
      <c r="AA98" s="73" t="str">
        <f>N131</f>
        <v>-</v>
      </c>
      <c r="AB98" s="73" t="str">
        <f>N132</f>
        <v>-</v>
      </c>
      <c r="AC98" s="73" t="str">
        <f>N133</f>
        <v>-</v>
      </c>
      <c r="AD98" s="73" t="str">
        <f>N134</f>
        <v>-</v>
      </c>
      <c r="AE98" s="110">
        <f aca="true" t="shared" si="24" ref="AE98:AE104">MAX(F98:AD98)</f>
        <v>0</v>
      </c>
      <c r="AF98" s="111">
        <f aca="true" t="shared" si="25" ref="AF98:AF104">36*AE98</f>
        <v>0</v>
      </c>
      <c r="AG98" s="142" t="s">
        <v>69</v>
      </c>
    </row>
    <row r="99" spans="5:33" ht="12.75">
      <c r="E99" s="13">
        <v>2</v>
      </c>
      <c r="F99" s="73" t="str">
        <f aca="true" t="shared" si="26" ref="F99:O104">IF(F98=$AE98,0,F98)</f>
        <v>-</v>
      </c>
      <c r="G99" s="73" t="str">
        <f t="shared" si="26"/>
        <v>-</v>
      </c>
      <c r="H99" s="73" t="str">
        <f t="shared" si="26"/>
        <v>-</v>
      </c>
      <c r="I99" s="73" t="str">
        <f t="shared" si="26"/>
        <v>-</v>
      </c>
      <c r="J99" s="73" t="str">
        <f t="shared" si="26"/>
        <v>-</v>
      </c>
      <c r="K99" s="73" t="str">
        <f t="shared" si="26"/>
        <v>-</v>
      </c>
      <c r="L99" s="73" t="str">
        <f t="shared" si="26"/>
        <v>-</v>
      </c>
      <c r="M99" s="73" t="str">
        <f t="shared" si="26"/>
        <v>-</v>
      </c>
      <c r="N99" s="73" t="str">
        <f t="shared" si="26"/>
        <v>-</v>
      </c>
      <c r="O99" s="73" t="str">
        <f t="shared" si="26"/>
        <v>-</v>
      </c>
      <c r="P99" s="73" t="str">
        <f aca="true" t="shared" si="27" ref="P99:Y104">IF(P98=$AE98,0,P98)</f>
        <v>-</v>
      </c>
      <c r="Q99" s="73" t="str">
        <f t="shared" si="27"/>
        <v>-</v>
      </c>
      <c r="R99" s="73" t="str">
        <f t="shared" si="27"/>
        <v>-</v>
      </c>
      <c r="S99" s="73" t="str">
        <f t="shared" si="27"/>
        <v>-</v>
      </c>
      <c r="T99" s="73" t="str">
        <f t="shared" si="27"/>
        <v>-</v>
      </c>
      <c r="U99" s="73" t="str">
        <f t="shared" si="27"/>
        <v>-</v>
      </c>
      <c r="V99" s="73" t="str">
        <f t="shared" si="27"/>
        <v>-</v>
      </c>
      <c r="W99" s="73" t="str">
        <f t="shared" si="27"/>
        <v>-</v>
      </c>
      <c r="X99" s="73" t="str">
        <f t="shared" si="27"/>
        <v>-</v>
      </c>
      <c r="Y99" s="73" t="str">
        <f t="shared" si="27"/>
        <v>-</v>
      </c>
      <c r="Z99" s="73" t="str">
        <f aca="true" t="shared" si="28" ref="Z99:AB104">IF(Z98=$AE98,0,Z98)</f>
        <v>-</v>
      </c>
      <c r="AA99" s="73" t="str">
        <f t="shared" si="28"/>
        <v>-</v>
      </c>
      <c r="AB99" s="73" t="str">
        <f t="shared" si="28"/>
        <v>-</v>
      </c>
      <c r="AC99" s="73" t="str">
        <f aca="true" t="shared" si="29" ref="AC99:AD104">IF(AC98=$AE98,0,AC98)</f>
        <v>-</v>
      </c>
      <c r="AD99" s="73" t="str">
        <f t="shared" si="29"/>
        <v>-</v>
      </c>
      <c r="AE99" s="96">
        <f t="shared" si="24"/>
        <v>0</v>
      </c>
      <c r="AF99" s="109">
        <f t="shared" si="25"/>
        <v>0</v>
      </c>
      <c r="AG99" s="142" t="s">
        <v>70</v>
      </c>
    </row>
    <row r="100" spans="5:33" ht="12.75">
      <c r="E100" s="13">
        <v>3</v>
      </c>
      <c r="F100" s="73" t="str">
        <f t="shared" si="26"/>
        <v>-</v>
      </c>
      <c r="G100" s="73" t="str">
        <f t="shared" si="26"/>
        <v>-</v>
      </c>
      <c r="H100" s="73" t="str">
        <f t="shared" si="26"/>
        <v>-</v>
      </c>
      <c r="I100" s="73" t="str">
        <f t="shared" si="26"/>
        <v>-</v>
      </c>
      <c r="J100" s="73" t="str">
        <f t="shared" si="26"/>
        <v>-</v>
      </c>
      <c r="K100" s="73" t="str">
        <f t="shared" si="26"/>
        <v>-</v>
      </c>
      <c r="L100" s="73" t="str">
        <f t="shared" si="26"/>
        <v>-</v>
      </c>
      <c r="M100" s="73" t="str">
        <f t="shared" si="26"/>
        <v>-</v>
      </c>
      <c r="N100" s="73" t="str">
        <f t="shared" si="26"/>
        <v>-</v>
      </c>
      <c r="O100" s="73" t="str">
        <f t="shared" si="26"/>
        <v>-</v>
      </c>
      <c r="P100" s="73" t="str">
        <f t="shared" si="27"/>
        <v>-</v>
      </c>
      <c r="Q100" s="73" t="str">
        <f t="shared" si="27"/>
        <v>-</v>
      </c>
      <c r="R100" s="73" t="str">
        <f t="shared" si="27"/>
        <v>-</v>
      </c>
      <c r="S100" s="73" t="str">
        <f t="shared" si="27"/>
        <v>-</v>
      </c>
      <c r="T100" s="73" t="str">
        <f t="shared" si="27"/>
        <v>-</v>
      </c>
      <c r="U100" s="73" t="str">
        <f t="shared" si="27"/>
        <v>-</v>
      </c>
      <c r="V100" s="73" t="str">
        <f t="shared" si="27"/>
        <v>-</v>
      </c>
      <c r="W100" s="73" t="str">
        <f t="shared" si="27"/>
        <v>-</v>
      </c>
      <c r="X100" s="73" t="str">
        <f t="shared" si="27"/>
        <v>-</v>
      </c>
      <c r="Y100" s="73" t="str">
        <f t="shared" si="27"/>
        <v>-</v>
      </c>
      <c r="Z100" s="73" t="str">
        <f t="shared" si="28"/>
        <v>-</v>
      </c>
      <c r="AA100" s="73" t="str">
        <f t="shared" si="28"/>
        <v>-</v>
      </c>
      <c r="AB100" s="73" t="str">
        <f t="shared" si="28"/>
        <v>-</v>
      </c>
      <c r="AC100" s="73" t="str">
        <f t="shared" si="29"/>
        <v>-</v>
      </c>
      <c r="AD100" s="73" t="str">
        <f t="shared" si="29"/>
        <v>-</v>
      </c>
      <c r="AE100" s="96">
        <f t="shared" si="24"/>
        <v>0</v>
      </c>
      <c r="AF100" s="109">
        <f t="shared" si="25"/>
        <v>0</v>
      </c>
      <c r="AG100" s="142" t="s">
        <v>71</v>
      </c>
    </row>
    <row r="101" spans="5:33" ht="12.75">
      <c r="E101" s="13">
        <v>4</v>
      </c>
      <c r="F101" s="73" t="str">
        <f t="shared" si="26"/>
        <v>-</v>
      </c>
      <c r="G101" s="73" t="str">
        <f t="shared" si="26"/>
        <v>-</v>
      </c>
      <c r="H101" s="73" t="str">
        <f t="shared" si="26"/>
        <v>-</v>
      </c>
      <c r="I101" s="73" t="str">
        <f t="shared" si="26"/>
        <v>-</v>
      </c>
      <c r="J101" s="73" t="str">
        <f t="shared" si="26"/>
        <v>-</v>
      </c>
      <c r="K101" s="73" t="str">
        <f t="shared" si="26"/>
        <v>-</v>
      </c>
      <c r="L101" s="73" t="str">
        <f t="shared" si="26"/>
        <v>-</v>
      </c>
      <c r="M101" s="73" t="str">
        <f t="shared" si="26"/>
        <v>-</v>
      </c>
      <c r="N101" s="73" t="str">
        <f t="shared" si="26"/>
        <v>-</v>
      </c>
      <c r="O101" s="73" t="str">
        <f t="shared" si="26"/>
        <v>-</v>
      </c>
      <c r="P101" s="73" t="str">
        <f t="shared" si="27"/>
        <v>-</v>
      </c>
      <c r="Q101" s="73" t="str">
        <f t="shared" si="27"/>
        <v>-</v>
      </c>
      <c r="R101" s="73" t="str">
        <f t="shared" si="27"/>
        <v>-</v>
      </c>
      <c r="S101" s="73" t="str">
        <f t="shared" si="27"/>
        <v>-</v>
      </c>
      <c r="T101" s="73" t="str">
        <f t="shared" si="27"/>
        <v>-</v>
      </c>
      <c r="U101" s="73" t="str">
        <f t="shared" si="27"/>
        <v>-</v>
      </c>
      <c r="V101" s="73" t="str">
        <f t="shared" si="27"/>
        <v>-</v>
      </c>
      <c r="W101" s="73" t="str">
        <f t="shared" si="27"/>
        <v>-</v>
      </c>
      <c r="X101" s="73" t="str">
        <f t="shared" si="27"/>
        <v>-</v>
      </c>
      <c r="Y101" s="73" t="str">
        <f t="shared" si="27"/>
        <v>-</v>
      </c>
      <c r="Z101" s="73" t="str">
        <f t="shared" si="28"/>
        <v>-</v>
      </c>
      <c r="AA101" s="73" t="str">
        <f t="shared" si="28"/>
        <v>-</v>
      </c>
      <c r="AB101" s="73" t="str">
        <f t="shared" si="28"/>
        <v>-</v>
      </c>
      <c r="AC101" s="73" t="str">
        <f t="shared" si="29"/>
        <v>-</v>
      </c>
      <c r="AD101" s="73" t="str">
        <f t="shared" si="29"/>
        <v>-</v>
      </c>
      <c r="AE101" s="96">
        <f t="shared" si="24"/>
        <v>0</v>
      </c>
      <c r="AF101" s="109">
        <f t="shared" si="25"/>
        <v>0</v>
      </c>
      <c r="AG101" s="142" t="s">
        <v>72</v>
      </c>
    </row>
    <row r="102" spans="5:33" ht="12.75">
      <c r="E102" s="13">
        <v>5</v>
      </c>
      <c r="F102" s="73" t="str">
        <f t="shared" si="26"/>
        <v>-</v>
      </c>
      <c r="G102" s="73" t="str">
        <f t="shared" si="26"/>
        <v>-</v>
      </c>
      <c r="H102" s="73" t="str">
        <f t="shared" si="26"/>
        <v>-</v>
      </c>
      <c r="I102" s="73" t="str">
        <f t="shared" si="26"/>
        <v>-</v>
      </c>
      <c r="J102" s="73" t="str">
        <f t="shared" si="26"/>
        <v>-</v>
      </c>
      <c r="K102" s="73" t="str">
        <f t="shared" si="26"/>
        <v>-</v>
      </c>
      <c r="L102" s="73" t="str">
        <f t="shared" si="26"/>
        <v>-</v>
      </c>
      <c r="M102" s="73" t="str">
        <f t="shared" si="26"/>
        <v>-</v>
      </c>
      <c r="N102" s="73" t="str">
        <f t="shared" si="26"/>
        <v>-</v>
      </c>
      <c r="O102" s="73" t="str">
        <f t="shared" si="26"/>
        <v>-</v>
      </c>
      <c r="P102" s="73" t="str">
        <f t="shared" si="27"/>
        <v>-</v>
      </c>
      <c r="Q102" s="73" t="str">
        <f t="shared" si="27"/>
        <v>-</v>
      </c>
      <c r="R102" s="73" t="str">
        <f t="shared" si="27"/>
        <v>-</v>
      </c>
      <c r="S102" s="73" t="str">
        <f t="shared" si="27"/>
        <v>-</v>
      </c>
      <c r="T102" s="73" t="str">
        <f t="shared" si="27"/>
        <v>-</v>
      </c>
      <c r="U102" s="73" t="str">
        <f t="shared" si="27"/>
        <v>-</v>
      </c>
      <c r="V102" s="73" t="str">
        <f t="shared" si="27"/>
        <v>-</v>
      </c>
      <c r="W102" s="73" t="str">
        <f t="shared" si="27"/>
        <v>-</v>
      </c>
      <c r="X102" s="73" t="str">
        <f t="shared" si="27"/>
        <v>-</v>
      </c>
      <c r="Y102" s="73" t="str">
        <f t="shared" si="27"/>
        <v>-</v>
      </c>
      <c r="Z102" s="73" t="str">
        <f t="shared" si="28"/>
        <v>-</v>
      </c>
      <c r="AA102" s="73" t="str">
        <f t="shared" si="28"/>
        <v>-</v>
      </c>
      <c r="AB102" s="73" t="str">
        <f t="shared" si="28"/>
        <v>-</v>
      </c>
      <c r="AC102" s="73" t="str">
        <f t="shared" si="29"/>
        <v>-</v>
      </c>
      <c r="AD102" s="73" t="str">
        <f t="shared" si="29"/>
        <v>-</v>
      </c>
      <c r="AE102" s="96">
        <f t="shared" si="24"/>
        <v>0</v>
      </c>
      <c r="AF102" s="109">
        <f t="shared" si="25"/>
        <v>0</v>
      </c>
      <c r="AG102" s="142" t="s">
        <v>73</v>
      </c>
    </row>
    <row r="103" spans="5:33" ht="12.75">
      <c r="E103" s="13">
        <v>6</v>
      </c>
      <c r="F103" s="73" t="str">
        <f t="shared" si="26"/>
        <v>-</v>
      </c>
      <c r="G103" s="73" t="str">
        <f t="shared" si="26"/>
        <v>-</v>
      </c>
      <c r="H103" s="73" t="str">
        <f t="shared" si="26"/>
        <v>-</v>
      </c>
      <c r="I103" s="73" t="str">
        <f t="shared" si="26"/>
        <v>-</v>
      </c>
      <c r="J103" s="73" t="str">
        <f t="shared" si="26"/>
        <v>-</v>
      </c>
      <c r="K103" s="73" t="str">
        <f t="shared" si="26"/>
        <v>-</v>
      </c>
      <c r="L103" s="73" t="str">
        <f t="shared" si="26"/>
        <v>-</v>
      </c>
      <c r="M103" s="73" t="str">
        <f t="shared" si="26"/>
        <v>-</v>
      </c>
      <c r="N103" s="73" t="str">
        <f t="shared" si="26"/>
        <v>-</v>
      </c>
      <c r="O103" s="73" t="str">
        <f t="shared" si="26"/>
        <v>-</v>
      </c>
      <c r="P103" s="73" t="str">
        <f t="shared" si="27"/>
        <v>-</v>
      </c>
      <c r="Q103" s="73" t="str">
        <f t="shared" si="27"/>
        <v>-</v>
      </c>
      <c r="R103" s="73" t="str">
        <f t="shared" si="27"/>
        <v>-</v>
      </c>
      <c r="S103" s="73" t="str">
        <f t="shared" si="27"/>
        <v>-</v>
      </c>
      <c r="T103" s="73" t="str">
        <f t="shared" si="27"/>
        <v>-</v>
      </c>
      <c r="U103" s="73" t="str">
        <f t="shared" si="27"/>
        <v>-</v>
      </c>
      <c r="V103" s="73" t="str">
        <f t="shared" si="27"/>
        <v>-</v>
      </c>
      <c r="W103" s="73" t="str">
        <f t="shared" si="27"/>
        <v>-</v>
      </c>
      <c r="X103" s="73" t="str">
        <f t="shared" si="27"/>
        <v>-</v>
      </c>
      <c r="Y103" s="73" t="str">
        <f t="shared" si="27"/>
        <v>-</v>
      </c>
      <c r="Z103" s="73" t="str">
        <f t="shared" si="28"/>
        <v>-</v>
      </c>
      <c r="AA103" s="73" t="str">
        <f t="shared" si="28"/>
        <v>-</v>
      </c>
      <c r="AB103" s="73" t="str">
        <f t="shared" si="28"/>
        <v>-</v>
      </c>
      <c r="AC103" s="73" t="str">
        <f t="shared" si="29"/>
        <v>-</v>
      </c>
      <c r="AD103" s="73" t="str">
        <f t="shared" si="29"/>
        <v>-</v>
      </c>
      <c r="AE103" s="96">
        <f t="shared" si="24"/>
        <v>0</v>
      </c>
      <c r="AF103" s="109">
        <f t="shared" si="25"/>
        <v>0</v>
      </c>
      <c r="AG103" s="142" t="s">
        <v>74</v>
      </c>
    </row>
    <row r="104" spans="5:33" ht="12.75">
      <c r="E104" s="39">
        <v>7</v>
      </c>
      <c r="F104" s="106" t="str">
        <f t="shared" si="26"/>
        <v>-</v>
      </c>
      <c r="G104" s="106" t="str">
        <f t="shared" si="26"/>
        <v>-</v>
      </c>
      <c r="H104" s="106" t="str">
        <f t="shared" si="26"/>
        <v>-</v>
      </c>
      <c r="I104" s="106" t="str">
        <f t="shared" si="26"/>
        <v>-</v>
      </c>
      <c r="J104" s="106" t="str">
        <f t="shared" si="26"/>
        <v>-</v>
      </c>
      <c r="K104" s="106" t="str">
        <f t="shared" si="26"/>
        <v>-</v>
      </c>
      <c r="L104" s="106" t="str">
        <f t="shared" si="26"/>
        <v>-</v>
      </c>
      <c r="M104" s="106" t="str">
        <f t="shared" si="26"/>
        <v>-</v>
      </c>
      <c r="N104" s="106" t="str">
        <f t="shared" si="26"/>
        <v>-</v>
      </c>
      <c r="O104" s="106" t="str">
        <f t="shared" si="26"/>
        <v>-</v>
      </c>
      <c r="P104" s="106" t="str">
        <f t="shared" si="27"/>
        <v>-</v>
      </c>
      <c r="Q104" s="106" t="str">
        <f t="shared" si="27"/>
        <v>-</v>
      </c>
      <c r="R104" s="106" t="str">
        <f t="shared" si="27"/>
        <v>-</v>
      </c>
      <c r="S104" s="106" t="str">
        <f t="shared" si="27"/>
        <v>-</v>
      </c>
      <c r="T104" s="106" t="str">
        <f t="shared" si="27"/>
        <v>-</v>
      </c>
      <c r="U104" s="106" t="str">
        <f t="shared" si="27"/>
        <v>-</v>
      </c>
      <c r="V104" s="106" t="str">
        <f t="shared" si="27"/>
        <v>-</v>
      </c>
      <c r="W104" s="106" t="str">
        <f t="shared" si="27"/>
        <v>-</v>
      </c>
      <c r="X104" s="106" t="str">
        <f t="shared" si="27"/>
        <v>-</v>
      </c>
      <c r="Y104" s="106" t="str">
        <f t="shared" si="27"/>
        <v>-</v>
      </c>
      <c r="Z104" s="106" t="str">
        <f t="shared" si="28"/>
        <v>-</v>
      </c>
      <c r="AA104" s="106" t="str">
        <f t="shared" si="28"/>
        <v>-</v>
      </c>
      <c r="AB104" s="106" t="str">
        <f t="shared" si="28"/>
        <v>-</v>
      </c>
      <c r="AC104" s="106" t="str">
        <f t="shared" si="29"/>
        <v>-</v>
      </c>
      <c r="AD104" s="107" t="str">
        <f t="shared" si="29"/>
        <v>-</v>
      </c>
      <c r="AE104" s="96">
        <f t="shared" si="24"/>
        <v>0</v>
      </c>
      <c r="AF104" s="109">
        <f t="shared" si="25"/>
        <v>0</v>
      </c>
      <c r="AG104" s="143" t="s">
        <v>75</v>
      </c>
    </row>
    <row r="105" spans="5:33" ht="12.75">
      <c r="E105" s="14"/>
      <c r="F105" s="73"/>
      <c r="G105" s="73"/>
      <c r="H105" s="73"/>
      <c r="I105" s="73"/>
      <c r="J105" s="73"/>
      <c r="K105" s="73"/>
      <c r="L105" s="73"/>
      <c r="M105" s="73"/>
      <c r="N105" s="73"/>
      <c r="O105" s="106"/>
      <c r="P105" s="106"/>
      <c r="Q105" s="106"/>
      <c r="R105" s="106"/>
      <c r="S105" s="106"/>
      <c r="T105" s="106"/>
      <c r="U105" s="106"/>
      <c r="V105" s="106"/>
      <c r="W105" s="106"/>
      <c r="X105" s="106"/>
      <c r="Y105" s="106"/>
      <c r="Z105" s="106"/>
      <c r="AA105" s="106"/>
      <c r="AB105" s="106"/>
      <c r="AC105" s="73"/>
      <c r="AD105" s="73"/>
      <c r="AE105" s="25"/>
      <c r="AF105" s="65"/>
      <c r="AG105" s="128"/>
    </row>
    <row r="106" spans="15:33" ht="12.75">
      <c r="O106" s="328" t="s">
        <v>54</v>
      </c>
      <c r="P106" s="553"/>
      <c r="Q106" s="553"/>
      <c r="R106" s="553"/>
      <c r="S106" s="553"/>
      <c r="T106" s="553"/>
      <c r="U106" s="553"/>
      <c r="V106" s="553"/>
      <c r="W106" s="553"/>
      <c r="X106" s="553"/>
      <c r="Y106" s="553"/>
      <c r="Z106" s="553"/>
      <c r="AA106" s="553"/>
      <c r="AB106" s="329"/>
      <c r="AC106" s="23"/>
      <c r="AD106" s="23"/>
      <c r="AE106" s="23"/>
      <c r="AF106" s="23"/>
      <c r="AG106" s="23"/>
    </row>
    <row r="107" spans="5:33" ht="12.75">
      <c r="E107" s="8" t="s">
        <v>56</v>
      </c>
      <c r="F107" s="656">
        <v>38231</v>
      </c>
      <c r="G107" s="656"/>
      <c r="H107" s="665" t="s">
        <v>57</v>
      </c>
      <c r="I107" s="666"/>
      <c r="J107" s="666"/>
      <c r="K107" s="666"/>
      <c r="L107" s="666"/>
      <c r="M107" s="666"/>
      <c r="O107" s="588">
        <v>1</v>
      </c>
      <c r="P107" s="649"/>
      <c r="Q107" s="588">
        <v>2</v>
      </c>
      <c r="R107" s="649"/>
      <c r="S107" s="588">
        <v>3</v>
      </c>
      <c r="T107" s="649"/>
      <c r="U107" s="588">
        <v>4</v>
      </c>
      <c r="V107" s="649"/>
      <c r="W107" s="588">
        <v>5</v>
      </c>
      <c r="X107" s="649"/>
      <c r="Y107" s="588">
        <v>6</v>
      </c>
      <c r="Z107" s="649"/>
      <c r="AA107" s="588">
        <v>7</v>
      </c>
      <c r="AB107" s="588"/>
      <c r="AC107" s="14"/>
      <c r="AD107" s="14"/>
      <c r="AE107" s="14"/>
      <c r="AF107" s="14"/>
      <c r="AG107" s="14"/>
    </row>
    <row r="108" spans="3:33" ht="12.75">
      <c r="C108" s="5" t="s">
        <v>155</v>
      </c>
      <c r="D108" s="5" t="s">
        <v>156</v>
      </c>
      <c r="E108" s="639" t="s">
        <v>94</v>
      </c>
      <c r="F108" s="639"/>
      <c r="G108" s="639"/>
      <c r="H108" s="639"/>
      <c r="I108" s="639"/>
      <c r="J108" s="639"/>
      <c r="K108" s="639"/>
      <c r="L108" s="639"/>
      <c r="M108" s="639"/>
      <c r="N108" s="640"/>
      <c r="O108" s="98">
        <f>AF98</f>
        <v>0</v>
      </c>
      <c r="P108" s="97" t="s">
        <v>53</v>
      </c>
      <c r="Q108" s="98">
        <f>AF99</f>
        <v>0</v>
      </c>
      <c r="R108" s="97" t="s">
        <v>53</v>
      </c>
      <c r="S108" s="98">
        <f>AF100</f>
        <v>0</v>
      </c>
      <c r="T108" s="97" t="s">
        <v>53</v>
      </c>
      <c r="U108" s="98">
        <f>AF101</f>
        <v>0</v>
      </c>
      <c r="V108" s="97" t="s">
        <v>53</v>
      </c>
      <c r="W108" s="98">
        <f>AF102</f>
        <v>0</v>
      </c>
      <c r="X108" s="97" t="s">
        <v>53</v>
      </c>
      <c r="Y108" s="98">
        <f>AF103</f>
        <v>0</v>
      </c>
      <c r="Z108" s="24" t="s">
        <v>53</v>
      </c>
      <c r="AA108" s="98">
        <f>AF104</f>
        <v>0</v>
      </c>
      <c r="AB108" s="18" t="s">
        <v>53</v>
      </c>
      <c r="AC108" s="14"/>
      <c r="AD108" s="14"/>
      <c r="AE108" s="14"/>
      <c r="AF108" s="23"/>
      <c r="AG108" s="23"/>
    </row>
    <row r="109" spans="3:33" ht="12.75">
      <c r="C109" s="243" t="s">
        <v>157</v>
      </c>
      <c r="D109" s="243" t="s">
        <v>158</v>
      </c>
      <c r="E109" s="5" t="str">
        <f>'AA'!S17</f>
        <v>Contr.</v>
      </c>
      <c r="F109" s="588" t="s">
        <v>1</v>
      </c>
      <c r="G109" s="588"/>
      <c r="H109" s="588" t="s">
        <v>2</v>
      </c>
      <c r="I109" s="588"/>
      <c r="J109" s="588" t="s">
        <v>49</v>
      </c>
      <c r="K109" s="588"/>
      <c r="L109" s="5" t="s">
        <v>51</v>
      </c>
      <c r="M109" s="5" t="s">
        <v>15</v>
      </c>
      <c r="N109" s="43" t="s">
        <v>58</v>
      </c>
      <c r="O109" s="42" t="s">
        <v>3</v>
      </c>
      <c r="P109" s="43" t="s">
        <v>4</v>
      </c>
      <c r="Q109" s="42" t="s">
        <v>3</v>
      </c>
      <c r="R109" s="43" t="s">
        <v>4</v>
      </c>
      <c r="S109" s="42" t="s">
        <v>3</v>
      </c>
      <c r="T109" s="43" t="s">
        <v>4</v>
      </c>
      <c r="U109" s="42" t="s">
        <v>3</v>
      </c>
      <c r="V109" s="43" t="s">
        <v>4</v>
      </c>
      <c r="W109" s="42" t="s">
        <v>3</v>
      </c>
      <c r="X109" s="43" t="s">
        <v>4</v>
      </c>
      <c r="Y109" s="42" t="s">
        <v>3</v>
      </c>
      <c r="Z109" s="43" t="s">
        <v>4</v>
      </c>
      <c r="AA109" s="72" t="s">
        <v>3</v>
      </c>
      <c r="AB109" s="5" t="s">
        <v>4</v>
      </c>
      <c r="AC109" s="94"/>
      <c r="AD109" s="14"/>
      <c r="AE109" s="14"/>
      <c r="AF109" s="10"/>
      <c r="AG109" s="19"/>
    </row>
    <row r="110" spans="2:33" ht="12.75">
      <c r="B110" s="45">
        <v>1</v>
      </c>
      <c r="C110" s="5">
        <f>IF(F110=D$2,0,IF(F110&gt;=F$107,36,'AA'!AA18))</f>
        <v>0</v>
      </c>
      <c r="D110" s="5">
        <f>IF('AA'!AB18=0,0,IF(F110=D$2,0,1/'AA'!AB18))</f>
        <v>0</v>
      </c>
      <c r="E110" s="60" t="str">
        <f aca="true" t="shared" si="30" ref="E110:E134">IF(F110=D$2,D$2,AND(F110&lt;=H110,C110&gt;0,C110&lt;=36,D110&lt;=1,D110&gt;=0.5))</f>
        <v>-</v>
      </c>
      <c r="F110" s="662" t="str">
        <f>IF('AA'!U18=0,$D$2,'AA'!U18)</f>
        <v>-</v>
      </c>
      <c r="G110" s="663"/>
      <c r="H110" s="656" t="str">
        <f>IF('AA'!X18=0,$D$2,'AA'!X18)</f>
        <v>-</v>
      </c>
      <c r="I110" s="656"/>
      <c r="J110" s="657">
        <f>'AA'!AE18</f>
        <v>0</v>
      </c>
      <c r="K110" s="588"/>
      <c r="L110" s="47">
        <f>'AA'!AG18</f>
        <v>0</v>
      </c>
      <c r="M110" s="47">
        <f>'AA'!AI18</f>
        <v>0</v>
      </c>
      <c r="N110" s="53" t="str">
        <f>IF(F110=$D$2,$D$2,IF(F110&gt;=F$107,36*D110/36,C110*D110/36))</f>
        <v>-</v>
      </c>
      <c r="O110" s="51">
        <f aca="true" t="shared" si="31" ref="O110:O134">IF($N110=$O$108/36,$L110,0)</f>
        <v>0</v>
      </c>
      <c r="P110" s="52">
        <f aca="true" t="shared" si="32" ref="P110:P136">IF($N110=$O$108/36,$M110,0)</f>
        <v>0</v>
      </c>
      <c r="Q110" s="51">
        <f aca="true" t="shared" si="33" ref="Q110:Q134">IF($N110=$Q$108/36,$L110,0)</f>
        <v>0</v>
      </c>
      <c r="R110" s="52">
        <f aca="true" t="shared" si="34" ref="R110:R136">IF($N110=$Q$108/36,$M110,0)</f>
        <v>0</v>
      </c>
      <c r="S110" s="51">
        <f aca="true" t="shared" si="35" ref="S110:S134">IF($N110=$S$108/36,$L110,0)</f>
        <v>0</v>
      </c>
      <c r="T110" s="52">
        <f aca="true" t="shared" si="36" ref="T110:T136">IF($N110=$S$108/36,$M110,0)</f>
        <v>0</v>
      </c>
      <c r="U110" s="51">
        <f aca="true" t="shared" si="37" ref="U110:U134">IF($N110=$U$108/36,$L110,0)</f>
        <v>0</v>
      </c>
      <c r="V110" s="52">
        <f aca="true" t="shared" si="38" ref="V110:V136">IF($N110=$U$108/36,$M110,0)</f>
        <v>0</v>
      </c>
      <c r="W110" s="51">
        <f aca="true" t="shared" si="39" ref="W110:W134">IF($N110=$W$108/36,$L110,0)</f>
        <v>0</v>
      </c>
      <c r="X110" s="52">
        <f aca="true" t="shared" si="40" ref="X110:X136">IF($N110=$W$108/36,$M110,0)</f>
        <v>0</v>
      </c>
      <c r="Y110" s="51">
        <f aca="true" t="shared" si="41" ref="Y110:Y134">IF($N110=$Y$108/36,$L110,0)</f>
        <v>0</v>
      </c>
      <c r="Z110" s="52">
        <f aca="true" t="shared" si="42" ref="Z110:Z136">IF($N110=$Y$108/36,$M110,0)</f>
        <v>0</v>
      </c>
      <c r="AA110" s="51">
        <f aca="true" t="shared" si="43" ref="AA110:AA134">IF($N110=$AA$108/36,$L110,0)</f>
        <v>0</v>
      </c>
      <c r="AB110" s="129">
        <f aca="true" t="shared" si="44" ref="AB110:AB136">IF($N110=$AA$108/36,$M110,0)</f>
        <v>0</v>
      </c>
      <c r="AC110" s="94"/>
      <c r="AD110" s="14"/>
      <c r="AE110" s="14"/>
      <c r="AF110" s="10"/>
      <c r="AG110" s="19"/>
    </row>
    <row r="111" spans="2:33" ht="12.75">
      <c r="B111" s="46">
        <v>2</v>
      </c>
      <c r="C111" s="5">
        <f>IF(F111=D$2,0,IF(F111&gt;=F$107,36,'AA'!AA19))</f>
        <v>0</v>
      </c>
      <c r="D111" s="5">
        <f>IF('AA'!AB19=0,0,IF(F111=D$2,0,1/'AA'!AB19))</f>
        <v>0</v>
      </c>
      <c r="E111" s="60" t="str">
        <f t="shared" si="30"/>
        <v>-</v>
      </c>
      <c r="F111" s="662" t="str">
        <f>IF('AA'!U19=0,$D$2,'AA'!U19)</f>
        <v>-</v>
      </c>
      <c r="G111" s="663"/>
      <c r="H111" s="656" t="str">
        <f>IF('AA'!X19=0,$D$2,'AA'!X19)</f>
        <v>-</v>
      </c>
      <c r="I111" s="656"/>
      <c r="J111" s="657">
        <f>'AA'!AE19</f>
        <v>0</v>
      </c>
      <c r="K111" s="588"/>
      <c r="L111" s="47">
        <f>'AA'!AG19</f>
        <v>0</v>
      </c>
      <c r="M111" s="47">
        <f>'AA'!AI19</f>
        <v>0</v>
      </c>
      <c r="N111" s="53" t="str">
        <f>IF(F111=$D$2,$D$2,IF(F111&gt;=F$107,36*D111/36,C111*D111/36))</f>
        <v>-</v>
      </c>
      <c r="O111" s="244">
        <f t="shared" si="31"/>
        <v>0</v>
      </c>
      <c r="P111" s="52">
        <f t="shared" si="32"/>
        <v>0</v>
      </c>
      <c r="Q111" s="51">
        <f t="shared" si="33"/>
        <v>0</v>
      </c>
      <c r="R111" s="52">
        <f t="shared" si="34"/>
        <v>0</v>
      </c>
      <c r="S111" s="51">
        <f t="shared" si="35"/>
        <v>0</v>
      </c>
      <c r="T111" s="52">
        <f t="shared" si="36"/>
        <v>0</v>
      </c>
      <c r="U111" s="51">
        <f t="shared" si="37"/>
        <v>0</v>
      </c>
      <c r="V111" s="52">
        <f t="shared" si="38"/>
        <v>0</v>
      </c>
      <c r="W111" s="51">
        <f t="shared" si="39"/>
        <v>0</v>
      </c>
      <c r="X111" s="52">
        <f t="shared" si="40"/>
        <v>0</v>
      </c>
      <c r="Y111" s="51">
        <f t="shared" si="41"/>
        <v>0</v>
      </c>
      <c r="Z111" s="52">
        <f t="shared" si="42"/>
        <v>0</v>
      </c>
      <c r="AA111" s="51">
        <f t="shared" si="43"/>
        <v>0</v>
      </c>
      <c r="AB111" s="129">
        <f t="shared" si="44"/>
        <v>0</v>
      </c>
      <c r="AC111" s="94"/>
      <c r="AD111" s="14"/>
      <c r="AE111" s="14"/>
      <c r="AF111" s="10"/>
      <c r="AG111" s="19"/>
    </row>
    <row r="112" spans="2:33" ht="12.75">
      <c r="B112" s="45">
        <v>3</v>
      </c>
      <c r="C112" s="5">
        <f>IF(F112=D$2,0,IF(F112&gt;=F$107,36,'AA'!AA20))</f>
        <v>0</v>
      </c>
      <c r="D112" s="5">
        <f>IF('AA'!AB20=0,0,IF(F112=D$2,0,1/'AA'!AB20))</f>
        <v>0</v>
      </c>
      <c r="E112" s="60" t="str">
        <f t="shared" si="30"/>
        <v>-</v>
      </c>
      <c r="F112" s="662" t="str">
        <f>IF('AA'!U20=0,$D$2,'AA'!U20)</f>
        <v>-</v>
      </c>
      <c r="G112" s="663"/>
      <c r="H112" s="656" t="str">
        <f>IF('AA'!X20=0,$D$2,'AA'!X20)</f>
        <v>-</v>
      </c>
      <c r="I112" s="656"/>
      <c r="J112" s="657">
        <f>'AA'!AE20</f>
        <v>0</v>
      </c>
      <c r="K112" s="588"/>
      <c r="L112" s="47">
        <f>'AA'!AG20</f>
        <v>0</v>
      </c>
      <c r="M112" s="47">
        <f>'AA'!AI20</f>
        <v>0</v>
      </c>
      <c r="N112" s="53" t="str">
        <f aca="true" t="shared" si="45" ref="N112:N134">IF(F112=$D$2,$D$2,IF(F112&gt;=F$107,36*D112/36,C112*D112/36))</f>
        <v>-</v>
      </c>
      <c r="O112" s="51">
        <f t="shared" si="31"/>
        <v>0</v>
      </c>
      <c r="P112" s="52">
        <f t="shared" si="32"/>
        <v>0</v>
      </c>
      <c r="Q112" s="51">
        <f t="shared" si="33"/>
        <v>0</v>
      </c>
      <c r="R112" s="52">
        <f t="shared" si="34"/>
        <v>0</v>
      </c>
      <c r="S112" s="51">
        <f t="shared" si="35"/>
        <v>0</v>
      </c>
      <c r="T112" s="52">
        <f t="shared" si="36"/>
        <v>0</v>
      </c>
      <c r="U112" s="51">
        <f t="shared" si="37"/>
        <v>0</v>
      </c>
      <c r="V112" s="52">
        <f t="shared" si="38"/>
        <v>0</v>
      </c>
      <c r="W112" s="51">
        <f t="shared" si="39"/>
        <v>0</v>
      </c>
      <c r="X112" s="52">
        <f t="shared" si="40"/>
        <v>0</v>
      </c>
      <c r="Y112" s="51">
        <f t="shared" si="41"/>
        <v>0</v>
      </c>
      <c r="Z112" s="52">
        <f t="shared" si="42"/>
        <v>0</v>
      </c>
      <c r="AA112" s="51">
        <f t="shared" si="43"/>
        <v>0</v>
      </c>
      <c r="AB112" s="129">
        <f t="shared" si="44"/>
        <v>0</v>
      </c>
      <c r="AC112" s="94"/>
      <c r="AD112" s="14"/>
      <c r="AE112" s="14"/>
      <c r="AF112" s="10"/>
      <c r="AG112" s="19"/>
    </row>
    <row r="113" spans="2:33" ht="12.75">
      <c r="B113" s="46">
        <v>4</v>
      </c>
      <c r="C113" s="5">
        <f>IF(F113=D$2,0,IF(F113&gt;=F$107,36,'AA'!AA21))</f>
        <v>0</v>
      </c>
      <c r="D113" s="5">
        <f>IF('AA'!AB21=0,0,IF(F113=D$2,0,1/'AA'!AB21))</f>
        <v>0</v>
      </c>
      <c r="E113" s="60" t="str">
        <f t="shared" si="30"/>
        <v>-</v>
      </c>
      <c r="F113" s="662" t="str">
        <f>IF('AA'!U21=0,$D$2,'AA'!U21)</f>
        <v>-</v>
      </c>
      <c r="G113" s="663"/>
      <c r="H113" s="656" t="str">
        <f>IF('AA'!X21=0,$D$2,'AA'!X21)</f>
        <v>-</v>
      </c>
      <c r="I113" s="656"/>
      <c r="J113" s="657">
        <f>'AA'!AE21</f>
        <v>0</v>
      </c>
      <c r="K113" s="588"/>
      <c r="L113" s="47">
        <f>'AA'!AG21</f>
        <v>0</v>
      </c>
      <c r="M113" s="47">
        <f>'AA'!AI21</f>
        <v>0</v>
      </c>
      <c r="N113" s="53" t="str">
        <f t="shared" si="45"/>
        <v>-</v>
      </c>
      <c r="O113" s="51">
        <f t="shared" si="31"/>
        <v>0</v>
      </c>
      <c r="P113" s="52">
        <f t="shared" si="32"/>
        <v>0</v>
      </c>
      <c r="Q113" s="51">
        <f t="shared" si="33"/>
        <v>0</v>
      </c>
      <c r="R113" s="52">
        <f t="shared" si="34"/>
        <v>0</v>
      </c>
      <c r="S113" s="51">
        <f t="shared" si="35"/>
        <v>0</v>
      </c>
      <c r="T113" s="52">
        <f t="shared" si="36"/>
        <v>0</v>
      </c>
      <c r="U113" s="51">
        <f t="shared" si="37"/>
        <v>0</v>
      </c>
      <c r="V113" s="52">
        <f t="shared" si="38"/>
        <v>0</v>
      </c>
      <c r="W113" s="51">
        <f t="shared" si="39"/>
        <v>0</v>
      </c>
      <c r="X113" s="52">
        <f t="shared" si="40"/>
        <v>0</v>
      </c>
      <c r="Y113" s="51">
        <f t="shared" si="41"/>
        <v>0</v>
      </c>
      <c r="Z113" s="52">
        <f t="shared" si="42"/>
        <v>0</v>
      </c>
      <c r="AA113" s="51">
        <f t="shared" si="43"/>
        <v>0</v>
      </c>
      <c r="AB113" s="129">
        <f t="shared" si="44"/>
        <v>0</v>
      </c>
      <c r="AC113" s="94"/>
      <c r="AD113" s="14"/>
      <c r="AE113" s="14"/>
      <c r="AF113" s="10"/>
      <c r="AG113" s="19"/>
    </row>
    <row r="114" spans="2:33" ht="12.75">
      <c r="B114" s="45">
        <v>5</v>
      </c>
      <c r="C114" s="5">
        <f>IF(F114=D$2,0,IF(F114&gt;=F$107,36,'AA'!AA22))</f>
        <v>0</v>
      </c>
      <c r="D114" s="5">
        <f>IF('AA'!AB22=0,0,IF(F114=D$2,0,1/'AA'!AB22))</f>
        <v>0</v>
      </c>
      <c r="E114" s="60" t="str">
        <f t="shared" si="30"/>
        <v>-</v>
      </c>
      <c r="F114" s="662" t="str">
        <f>IF('AA'!U22=0,$D$2,'AA'!U22)</f>
        <v>-</v>
      </c>
      <c r="G114" s="663"/>
      <c r="H114" s="656" t="str">
        <f>IF('AA'!X22=0,$D$2,'AA'!X22)</f>
        <v>-</v>
      </c>
      <c r="I114" s="656"/>
      <c r="J114" s="657">
        <f>'AA'!AE22</f>
        <v>0</v>
      </c>
      <c r="K114" s="588"/>
      <c r="L114" s="47">
        <f>'AA'!AG22</f>
        <v>0</v>
      </c>
      <c r="M114" s="47">
        <f>'AA'!AI22</f>
        <v>0</v>
      </c>
      <c r="N114" s="53" t="str">
        <f t="shared" si="45"/>
        <v>-</v>
      </c>
      <c r="O114" s="51">
        <f t="shared" si="31"/>
        <v>0</v>
      </c>
      <c r="P114" s="52">
        <f t="shared" si="32"/>
        <v>0</v>
      </c>
      <c r="Q114" s="51">
        <f t="shared" si="33"/>
        <v>0</v>
      </c>
      <c r="R114" s="52">
        <f t="shared" si="34"/>
        <v>0</v>
      </c>
      <c r="S114" s="51">
        <f t="shared" si="35"/>
        <v>0</v>
      </c>
      <c r="T114" s="52">
        <f t="shared" si="36"/>
        <v>0</v>
      </c>
      <c r="U114" s="51">
        <f t="shared" si="37"/>
        <v>0</v>
      </c>
      <c r="V114" s="52">
        <f t="shared" si="38"/>
        <v>0</v>
      </c>
      <c r="W114" s="51">
        <f t="shared" si="39"/>
        <v>0</v>
      </c>
      <c r="X114" s="52">
        <f t="shared" si="40"/>
        <v>0</v>
      </c>
      <c r="Y114" s="51">
        <f t="shared" si="41"/>
        <v>0</v>
      </c>
      <c r="Z114" s="52">
        <f t="shared" si="42"/>
        <v>0</v>
      </c>
      <c r="AA114" s="51">
        <f t="shared" si="43"/>
        <v>0</v>
      </c>
      <c r="AB114" s="129">
        <f t="shared" si="44"/>
        <v>0</v>
      </c>
      <c r="AC114" s="94"/>
      <c r="AD114" s="14"/>
      <c r="AE114" s="14"/>
      <c r="AF114" s="10"/>
      <c r="AG114" s="19"/>
    </row>
    <row r="115" spans="2:33" ht="12.75">
      <c r="B115" s="46">
        <v>6</v>
      </c>
      <c r="C115" s="5">
        <f>IF(F115=D$2,0,IF(F115&gt;=F$107,36,'AA'!AA23))</f>
        <v>0</v>
      </c>
      <c r="D115" s="5">
        <f>IF('AA'!AB23=0,0,IF(F115=D$2,0,1/'AA'!AB23))</f>
        <v>0</v>
      </c>
      <c r="E115" s="60" t="str">
        <f t="shared" si="30"/>
        <v>-</v>
      </c>
      <c r="F115" s="662" t="str">
        <f>IF('AA'!U23=0,$D$2,'AA'!U23)</f>
        <v>-</v>
      </c>
      <c r="G115" s="663"/>
      <c r="H115" s="656" t="str">
        <f>IF('AA'!X23=0,$D$2,'AA'!X23)</f>
        <v>-</v>
      </c>
      <c r="I115" s="656"/>
      <c r="J115" s="657">
        <f>'AA'!AE23</f>
        <v>0</v>
      </c>
      <c r="K115" s="588"/>
      <c r="L115" s="47">
        <f>'AA'!AG23</f>
        <v>0</v>
      </c>
      <c r="M115" s="47">
        <f>'AA'!AI23</f>
        <v>0</v>
      </c>
      <c r="N115" s="53" t="str">
        <f t="shared" si="45"/>
        <v>-</v>
      </c>
      <c r="O115" s="51">
        <f t="shared" si="31"/>
        <v>0</v>
      </c>
      <c r="P115" s="52">
        <f t="shared" si="32"/>
        <v>0</v>
      </c>
      <c r="Q115" s="51">
        <f t="shared" si="33"/>
        <v>0</v>
      </c>
      <c r="R115" s="52">
        <f t="shared" si="34"/>
        <v>0</v>
      </c>
      <c r="S115" s="51">
        <f t="shared" si="35"/>
        <v>0</v>
      </c>
      <c r="T115" s="52">
        <f t="shared" si="36"/>
        <v>0</v>
      </c>
      <c r="U115" s="51">
        <f t="shared" si="37"/>
        <v>0</v>
      </c>
      <c r="V115" s="52">
        <f t="shared" si="38"/>
        <v>0</v>
      </c>
      <c r="W115" s="51">
        <f t="shared" si="39"/>
        <v>0</v>
      </c>
      <c r="X115" s="52">
        <f t="shared" si="40"/>
        <v>0</v>
      </c>
      <c r="Y115" s="51">
        <f t="shared" si="41"/>
        <v>0</v>
      </c>
      <c r="Z115" s="52">
        <f t="shared" si="42"/>
        <v>0</v>
      </c>
      <c r="AA115" s="51">
        <f t="shared" si="43"/>
        <v>0</v>
      </c>
      <c r="AB115" s="129">
        <f t="shared" si="44"/>
        <v>0</v>
      </c>
      <c r="AC115" s="94"/>
      <c r="AD115" s="14"/>
      <c r="AE115" s="14"/>
      <c r="AF115" s="10"/>
      <c r="AG115" s="19"/>
    </row>
    <row r="116" spans="2:33" ht="12.75">
      <c r="B116" s="45">
        <v>7</v>
      </c>
      <c r="C116" s="5">
        <f>IF(F116=D$2,0,IF(F116&gt;=F$107,36,'AA'!AA24))</f>
        <v>0</v>
      </c>
      <c r="D116" s="5">
        <f>IF('AA'!AB24=0,0,IF(F116=D$2,0,1/'AA'!AB24))</f>
        <v>0</v>
      </c>
      <c r="E116" s="60" t="str">
        <f t="shared" si="30"/>
        <v>-</v>
      </c>
      <c r="F116" s="662" t="str">
        <f>IF('AA'!U24=0,$D$2,'AA'!U24)</f>
        <v>-</v>
      </c>
      <c r="G116" s="663"/>
      <c r="H116" s="656" t="str">
        <f>IF('AA'!X24=0,$D$2,'AA'!X24)</f>
        <v>-</v>
      </c>
      <c r="I116" s="656"/>
      <c r="J116" s="657">
        <f>'AA'!AE24</f>
        <v>0</v>
      </c>
      <c r="K116" s="588"/>
      <c r="L116" s="47">
        <f>'AA'!AG24</f>
        <v>0</v>
      </c>
      <c r="M116" s="47">
        <f>'AA'!AI24</f>
        <v>0</v>
      </c>
      <c r="N116" s="53" t="str">
        <f t="shared" si="45"/>
        <v>-</v>
      </c>
      <c r="O116" s="51">
        <f t="shared" si="31"/>
        <v>0</v>
      </c>
      <c r="P116" s="52">
        <f t="shared" si="32"/>
        <v>0</v>
      </c>
      <c r="Q116" s="51">
        <f t="shared" si="33"/>
        <v>0</v>
      </c>
      <c r="R116" s="52">
        <f t="shared" si="34"/>
        <v>0</v>
      </c>
      <c r="S116" s="51">
        <f t="shared" si="35"/>
        <v>0</v>
      </c>
      <c r="T116" s="52">
        <f t="shared" si="36"/>
        <v>0</v>
      </c>
      <c r="U116" s="51">
        <f t="shared" si="37"/>
        <v>0</v>
      </c>
      <c r="V116" s="52">
        <f t="shared" si="38"/>
        <v>0</v>
      </c>
      <c r="W116" s="51">
        <f t="shared" si="39"/>
        <v>0</v>
      </c>
      <c r="X116" s="52">
        <f t="shared" si="40"/>
        <v>0</v>
      </c>
      <c r="Y116" s="51">
        <f t="shared" si="41"/>
        <v>0</v>
      </c>
      <c r="Z116" s="52">
        <f t="shared" si="42"/>
        <v>0</v>
      </c>
      <c r="AA116" s="51">
        <f t="shared" si="43"/>
        <v>0</v>
      </c>
      <c r="AB116" s="129">
        <f t="shared" si="44"/>
        <v>0</v>
      </c>
      <c r="AC116" s="94"/>
      <c r="AD116" s="14"/>
      <c r="AE116" s="14"/>
      <c r="AF116" s="10"/>
      <c r="AG116" s="19"/>
    </row>
    <row r="117" spans="2:33" ht="12.75">
      <c r="B117" s="46">
        <v>8</v>
      </c>
      <c r="C117" s="5">
        <f>IF(F117=D$2,0,IF(F117&gt;=F$107,36,'AA'!AA25))</f>
        <v>0</v>
      </c>
      <c r="D117" s="5">
        <f>IF('AA'!AB25=0,0,IF(F117=D$2,0,1/'AA'!AB25))</f>
        <v>0</v>
      </c>
      <c r="E117" s="60" t="str">
        <f t="shared" si="30"/>
        <v>-</v>
      </c>
      <c r="F117" s="662" t="str">
        <f>IF('AA'!U25=0,$D$2,'AA'!U25)</f>
        <v>-</v>
      </c>
      <c r="G117" s="663"/>
      <c r="H117" s="656" t="str">
        <f>IF('AA'!X25=0,$D$2,'AA'!X25)</f>
        <v>-</v>
      </c>
      <c r="I117" s="656"/>
      <c r="J117" s="657">
        <f>'AA'!AE25</f>
        <v>0</v>
      </c>
      <c r="K117" s="588"/>
      <c r="L117" s="47">
        <f>'AA'!AG25</f>
        <v>0</v>
      </c>
      <c r="M117" s="47">
        <f>'AA'!AI25</f>
        <v>0</v>
      </c>
      <c r="N117" s="53" t="str">
        <f t="shared" si="45"/>
        <v>-</v>
      </c>
      <c r="O117" s="51">
        <f t="shared" si="31"/>
        <v>0</v>
      </c>
      <c r="P117" s="52">
        <f t="shared" si="32"/>
        <v>0</v>
      </c>
      <c r="Q117" s="51">
        <f t="shared" si="33"/>
        <v>0</v>
      </c>
      <c r="R117" s="52">
        <f t="shared" si="34"/>
        <v>0</v>
      </c>
      <c r="S117" s="51">
        <f t="shared" si="35"/>
        <v>0</v>
      </c>
      <c r="T117" s="52">
        <f t="shared" si="36"/>
        <v>0</v>
      </c>
      <c r="U117" s="51">
        <f t="shared" si="37"/>
        <v>0</v>
      </c>
      <c r="V117" s="52">
        <f t="shared" si="38"/>
        <v>0</v>
      </c>
      <c r="W117" s="51">
        <f t="shared" si="39"/>
        <v>0</v>
      </c>
      <c r="X117" s="52">
        <f t="shared" si="40"/>
        <v>0</v>
      </c>
      <c r="Y117" s="51">
        <f t="shared" si="41"/>
        <v>0</v>
      </c>
      <c r="Z117" s="52">
        <f t="shared" si="42"/>
        <v>0</v>
      </c>
      <c r="AA117" s="51">
        <f t="shared" si="43"/>
        <v>0</v>
      </c>
      <c r="AB117" s="129">
        <f t="shared" si="44"/>
        <v>0</v>
      </c>
      <c r="AC117" s="94"/>
      <c r="AD117" s="14"/>
      <c r="AE117" s="14"/>
      <c r="AF117" s="10"/>
      <c r="AG117" s="19"/>
    </row>
    <row r="118" spans="2:33" ht="12.75">
      <c r="B118" s="45">
        <v>9</v>
      </c>
      <c r="C118" s="5">
        <f>IF(F118=D$2,0,IF(F118&gt;=F$107,36,'AA'!AA26))</f>
        <v>0</v>
      </c>
      <c r="D118" s="5">
        <f>IF('AA'!AB26=0,0,IF(F118=D$2,0,1/'AA'!AB26))</f>
        <v>0</v>
      </c>
      <c r="E118" s="60" t="str">
        <f t="shared" si="30"/>
        <v>-</v>
      </c>
      <c r="F118" s="662" t="str">
        <f>IF('AA'!U26=0,$D$2,'AA'!U26)</f>
        <v>-</v>
      </c>
      <c r="G118" s="663"/>
      <c r="H118" s="656" t="str">
        <f>IF('AA'!X26=0,$D$2,'AA'!X26)</f>
        <v>-</v>
      </c>
      <c r="I118" s="656"/>
      <c r="J118" s="657">
        <f>'AA'!AE26</f>
        <v>0</v>
      </c>
      <c r="K118" s="588"/>
      <c r="L118" s="47">
        <f>'AA'!AG26</f>
        <v>0</v>
      </c>
      <c r="M118" s="47">
        <f>'AA'!AI26</f>
        <v>0</v>
      </c>
      <c r="N118" s="53" t="str">
        <f t="shared" si="45"/>
        <v>-</v>
      </c>
      <c r="O118" s="51">
        <f t="shared" si="31"/>
        <v>0</v>
      </c>
      <c r="P118" s="52">
        <f t="shared" si="32"/>
        <v>0</v>
      </c>
      <c r="Q118" s="51">
        <f t="shared" si="33"/>
        <v>0</v>
      </c>
      <c r="R118" s="52">
        <f t="shared" si="34"/>
        <v>0</v>
      </c>
      <c r="S118" s="51">
        <f t="shared" si="35"/>
        <v>0</v>
      </c>
      <c r="T118" s="52">
        <f t="shared" si="36"/>
        <v>0</v>
      </c>
      <c r="U118" s="51">
        <f t="shared" si="37"/>
        <v>0</v>
      </c>
      <c r="V118" s="52">
        <f t="shared" si="38"/>
        <v>0</v>
      </c>
      <c r="W118" s="51">
        <f t="shared" si="39"/>
        <v>0</v>
      </c>
      <c r="X118" s="52">
        <f t="shared" si="40"/>
        <v>0</v>
      </c>
      <c r="Y118" s="51">
        <f t="shared" si="41"/>
        <v>0</v>
      </c>
      <c r="Z118" s="52">
        <f t="shared" si="42"/>
        <v>0</v>
      </c>
      <c r="AA118" s="51">
        <f t="shared" si="43"/>
        <v>0</v>
      </c>
      <c r="AB118" s="129">
        <f t="shared" si="44"/>
        <v>0</v>
      </c>
      <c r="AC118" s="94"/>
      <c r="AD118" s="14"/>
      <c r="AE118" s="14"/>
      <c r="AF118" s="10"/>
      <c r="AG118" s="19"/>
    </row>
    <row r="119" spans="2:33" ht="12.75">
      <c r="B119" s="46">
        <v>10</v>
      </c>
      <c r="C119" s="5">
        <f>IF(F119=D$2,0,IF(F119&gt;=F$107,36,'AA'!AA27))</f>
        <v>0</v>
      </c>
      <c r="D119" s="5">
        <f>IF('AA'!AB27=0,0,IF(F119=D$2,0,1/'AA'!AB27))</f>
        <v>0</v>
      </c>
      <c r="E119" s="60" t="str">
        <f t="shared" si="30"/>
        <v>-</v>
      </c>
      <c r="F119" s="662" t="str">
        <f>IF('AA'!U27=0,$D$2,'AA'!U27)</f>
        <v>-</v>
      </c>
      <c r="G119" s="663"/>
      <c r="H119" s="656" t="str">
        <f>IF('AA'!X27=0,$D$2,'AA'!X27)</f>
        <v>-</v>
      </c>
      <c r="I119" s="656"/>
      <c r="J119" s="657">
        <f>'AA'!AE27</f>
        <v>0</v>
      </c>
      <c r="K119" s="588"/>
      <c r="L119" s="47">
        <f>'AA'!AG27</f>
        <v>0</v>
      </c>
      <c r="M119" s="47">
        <f>'AA'!AI27</f>
        <v>0</v>
      </c>
      <c r="N119" s="53" t="str">
        <f t="shared" si="45"/>
        <v>-</v>
      </c>
      <c r="O119" s="51">
        <f t="shared" si="31"/>
        <v>0</v>
      </c>
      <c r="P119" s="52">
        <f t="shared" si="32"/>
        <v>0</v>
      </c>
      <c r="Q119" s="51">
        <f t="shared" si="33"/>
        <v>0</v>
      </c>
      <c r="R119" s="52">
        <f t="shared" si="34"/>
        <v>0</v>
      </c>
      <c r="S119" s="51">
        <f t="shared" si="35"/>
        <v>0</v>
      </c>
      <c r="T119" s="52">
        <f t="shared" si="36"/>
        <v>0</v>
      </c>
      <c r="U119" s="51">
        <f t="shared" si="37"/>
        <v>0</v>
      </c>
      <c r="V119" s="52">
        <f t="shared" si="38"/>
        <v>0</v>
      </c>
      <c r="W119" s="51">
        <f t="shared" si="39"/>
        <v>0</v>
      </c>
      <c r="X119" s="52">
        <f t="shared" si="40"/>
        <v>0</v>
      </c>
      <c r="Y119" s="51">
        <f t="shared" si="41"/>
        <v>0</v>
      </c>
      <c r="Z119" s="52">
        <f t="shared" si="42"/>
        <v>0</v>
      </c>
      <c r="AA119" s="51">
        <f t="shared" si="43"/>
        <v>0</v>
      </c>
      <c r="AB119" s="129">
        <f t="shared" si="44"/>
        <v>0</v>
      </c>
      <c r="AC119" s="94"/>
      <c r="AD119" s="14"/>
      <c r="AE119" s="14"/>
      <c r="AF119" s="10"/>
      <c r="AG119" s="19"/>
    </row>
    <row r="120" spans="2:33" ht="12.75">
      <c r="B120" s="45">
        <v>11</v>
      </c>
      <c r="C120" s="5">
        <f>IF(F120=D$2,0,IF(F120&gt;=F$107,36,'AA'!AA28))</f>
        <v>0</v>
      </c>
      <c r="D120" s="5">
        <f>IF('AA'!AB28=0,0,IF(F120=D$2,0,1/'AA'!AB28))</f>
        <v>0</v>
      </c>
      <c r="E120" s="60" t="str">
        <f t="shared" si="30"/>
        <v>-</v>
      </c>
      <c r="F120" s="662" t="str">
        <f>IF('AA'!U28=0,$D$2,'AA'!U28)</f>
        <v>-</v>
      </c>
      <c r="G120" s="663"/>
      <c r="H120" s="656" t="str">
        <f>IF('AA'!X28=0,$D$2,'AA'!X28)</f>
        <v>-</v>
      </c>
      <c r="I120" s="656"/>
      <c r="J120" s="657">
        <f>'AA'!AE28</f>
        <v>0</v>
      </c>
      <c r="K120" s="588"/>
      <c r="L120" s="47">
        <f>'AA'!AG28</f>
        <v>0</v>
      </c>
      <c r="M120" s="47">
        <f>'AA'!AI28</f>
        <v>0</v>
      </c>
      <c r="N120" s="53" t="str">
        <f t="shared" si="45"/>
        <v>-</v>
      </c>
      <c r="O120" s="51">
        <f t="shared" si="31"/>
        <v>0</v>
      </c>
      <c r="P120" s="52">
        <f t="shared" si="32"/>
        <v>0</v>
      </c>
      <c r="Q120" s="51">
        <f t="shared" si="33"/>
        <v>0</v>
      </c>
      <c r="R120" s="52">
        <f t="shared" si="34"/>
        <v>0</v>
      </c>
      <c r="S120" s="51">
        <f t="shared" si="35"/>
        <v>0</v>
      </c>
      <c r="T120" s="52">
        <f t="shared" si="36"/>
        <v>0</v>
      </c>
      <c r="U120" s="51">
        <f t="shared" si="37"/>
        <v>0</v>
      </c>
      <c r="V120" s="52">
        <f t="shared" si="38"/>
        <v>0</v>
      </c>
      <c r="W120" s="51">
        <f t="shared" si="39"/>
        <v>0</v>
      </c>
      <c r="X120" s="52">
        <f t="shared" si="40"/>
        <v>0</v>
      </c>
      <c r="Y120" s="51">
        <f t="shared" si="41"/>
        <v>0</v>
      </c>
      <c r="Z120" s="52">
        <f t="shared" si="42"/>
        <v>0</v>
      </c>
      <c r="AA120" s="51">
        <f t="shared" si="43"/>
        <v>0</v>
      </c>
      <c r="AB120" s="129">
        <f t="shared" si="44"/>
        <v>0</v>
      </c>
      <c r="AC120" s="94"/>
      <c r="AD120" s="14"/>
      <c r="AE120" s="14"/>
      <c r="AF120" s="10"/>
      <c r="AG120" s="19"/>
    </row>
    <row r="121" spans="2:33" ht="12.75">
      <c r="B121" s="46">
        <v>12</v>
      </c>
      <c r="C121" s="5">
        <f>IF(F121=D$2,0,IF(F121&gt;=F$107,36,'AA'!AA29))</f>
        <v>0</v>
      </c>
      <c r="D121" s="5">
        <f>IF('AA'!AB29=0,0,IF(F121=D$2,0,1/'AA'!AB29))</f>
        <v>0</v>
      </c>
      <c r="E121" s="60" t="str">
        <f t="shared" si="30"/>
        <v>-</v>
      </c>
      <c r="F121" s="662" t="str">
        <f>IF('AA'!U29=0,$D$2,'AA'!U29)</f>
        <v>-</v>
      </c>
      <c r="G121" s="663"/>
      <c r="H121" s="656" t="str">
        <f>IF('AA'!X29=0,$D$2,'AA'!X29)</f>
        <v>-</v>
      </c>
      <c r="I121" s="656"/>
      <c r="J121" s="657">
        <f>'AA'!AE29</f>
        <v>0</v>
      </c>
      <c r="K121" s="588"/>
      <c r="L121" s="47">
        <f>'AA'!AG29</f>
        <v>0</v>
      </c>
      <c r="M121" s="47">
        <f>'AA'!AI29</f>
        <v>0</v>
      </c>
      <c r="N121" s="53" t="str">
        <f t="shared" si="45"/>
        <v>-</v>
      </c>
      <c r="O121" s="51">
        <f t="shared" si="31"/>
        <v>0</v>
      </c>
      <c r="P121" s="52">
        <f t="shared" si="32"/>
        <v>0</v>
      </c>
      <c r="Q121" s="51">
        <f t="shared" si="33"/>
        <v>0</v>
      </c>
      <c r="R121" s="52">
        <f t="shared" si="34"/>
        <v>0</v>
      </c>
      <c r="S121" s="51">
        <f t="shared" si="35"/>
        <v>0</v>
      </c>
      <c r="T121" s="52">
        <f t="shared" si="36"/>
        <v>0</v>
      </c>
      <c r="U121" s="51">
        <f t="shared" si="37"/>
        <v>0</v>
      </c>
      <c r="V121" s="52">
        <f t="shared" si="38"/>
        <v>0</v>
      </c>
      <c r="W121" s="51">
        <f t="shared" si="39"/>
        <v>0</v>
      </c>
      <c r="X121" s="52">
        <f t="shared" si="40"/>
        <v>0</v>
      </c>
      <c r="Y121" s="51">
        <f t="shared" si="41"/>
        <v>0</v>
      </c>
      <c r="Z121" s="52">
        <f t="shared" si="42"/>
        <v>0</v>
      </c>
      <c r="AA121" s="51">
        <f t="shared" si="43"/>
        <v>0</v>
      </c>
      <c r="AB121" s="129">
        <f t="shared" si="44"/>
        <v>0</v>
      </c>
      <c r="AC121" s="94"/>
      <c r="AD121" s="14"/>
      <c r="AE121" s="14"/>
      <c r="AF121" s="10"/>
      <c r="AG121" s="19"/>
    </row>
    <row r="122" spans="2:33" ht="12.75">
      <c r="B122" s="45">
        <v>13</v>
      </c>
      <c r="C122" s="5">
        <f>IF(F122=D$2,0,IF(F122&gt;=F$107,36,'AA'!AA30))</f>
        <v>0</v>
      </c>
      <c r="D122" s="5">
        <f>IF('AA'!AB30=0,0,IF(F122=D$2,0,1/'AA'!AB30))</f>
        <v>0</v>
      </c>
      <c r="E122" s="60" t="str">
        <f t="shared" si="30"/>
        <v>-</v>
      </c>
      <c r="F122" s="662" t="str">
        <f>IF('AA'!U30=0,$D$2,'AA'!U30)</f>
        <v>-</v>
      </c>
      <c r="G122" s="663"/>
      <c r="H122" s="656" t="str">
        <f>IF('AA'!X30=0,$D$2,'AA'!X30)</f>
        <v>-</v>
      </c>
      <c r="I122" s="656"/>
      <c r="J122" s="657">
        <f>'AA'!AE30</f>
        <v>0</v>
      </c>
      <c r="K122" s="588"/>
      <c r="L122" s="47">
        <f>'AA'!AG30</f>
        <v>0</v>
      </c>
      <c r="M122" s="47">
        <f>'AA'!AI30</f>
        <v>0</v>
      </c>
      <c r="N122" s="53" t="str">
        <f t="shared" si="45"/>
        <v>-</v>
      </c>
      <c r="O122" s="51">
        <f t="shared" si="31"/>
        <v>0</v>
      </c>
      <c r="P122" s="52">
        <f t="shared" si="32"/>
        <v>0</v>
      </c>
      <c r="Q122" s="51">
        <f t="shared" si="33"/>
        <v>0</v>
      </c>
      <c r="R122" s="52">
        <f t="shared" si="34"/>
        <v>0</v>
      </c>
      <c r="S122" s="51">
        <f t="shared" si="35"/>
        <v>0</v>
      </c>
      <c r="T122" s="52">
        <f t="shared" si="36"/>
        <v>0</v>
      </c>
      <c r="U122" s="51">
        <f t="shared" si="37"/>
        <v>0</v>
      </c>
      <c r="V122" s="52">
        <f t="shared" si="38"/>
        <v>0</v>
      </c>
      <c r="W122" s="51">
        <f t="shared" si="39"/>
        <v>0</v>
      </c>
      <c r="X122" s="52">
        <f t="shared" si="40"/>
        <v>0</v>
      </c>
      <c r="Y122" s="51">
        <f t="shared" si="41"/>
        <v>0</v>
      </c>
      <c r="Z122" s="52">
        <f t="shared" si="42"/>
        <v>0</v>
      </c>
      <c r="AA122" s="51">
        <f t="shared" si="43"/>
        <v>0</v>
      </c>
      <c r="AB122" s="129">
        <f t="shared" si="44"/>
        <v>0</v>
      </c>
      <c r="AC122" s="94"/>
      <c r="AD122" s="14"/>
      <c r="AE122" s="14"/>
      <c r="AF122" s="10"/>
      <c r="AG122" s="19"/>
    </row>
    <row r="123" spans="2:33" ht="12.75">
      <c r="B123" s="46">
        <v>14</v>
      </c>
      <c r="C123" s="5">
        <f>IF(F123=D$2,0,IF(F123&gt;=F$107,36,'AA'!AA31))</f>
        <v>0</v>
      </c>
      <c r="D123" s="5">
        <f>IF('AA'!AB31=0,0,IF(F123=D$2,0,1/'AA'!AB31))</f>
        <v>0</v>
      </c>
      <c r="E123" s="60" t="str">
        <f t="shared" si="30"/>
        <v>-</v>
      </c>
      <c r="F123" s="662" t="str">
        <f>IF('AA'!U31=0,$D$2,'AA'!U31)</f>
        <v>-</v>
      </c>
      <c r="G123" s="663"/>
      <c r="H123" s="656" t="str">
        <f>IF('AA'!X31=0,$D$2,'AA'!X31)</f>
        <v>-</v>
      </c>
      <c r="I123" s="656"/>
      <c r="J123" s="657">
        <f>'AA'!AE31</f>
        <v>0</v>
      </c>
      <c r="K123" s="588"/>
      <c r="L123" s="47">
        <f>'AA'!AG31</f>
        <v>0</v>
      </c>
      <c r="M123" s="47">
        <f>'AA'!AI31</f>
        <v>0</v>
      </c>
      <c r="N123" s="53" t="str">
        <f t="shared" si="45"/>
        <v>-</v>
      </c>
      <c r="O123" s="51">
        <f t="shared" si="31"/>
        <v>0</v>
      </c>
      <c r="P123" s="52">
        <f t="shared" si="32"/>
        <v>0</v>
      </c>
      <c r="Q123" s="51">
        <f t="shared" si="33"/>
        <v>0</v>
      </c>
      <c r="R123" s="52">
        <f t="shared" si="34"/>
        <v>0</v>
      </c>
      <c r="S123" s="51">
        <f t="shared" si="35"/>
        <v>0</v>
      </c>
      <c r="T123" s="52">
        <f t="shared" si="36"/>
        <v>0</v>
      </c>
      <c r="U123" s="51">
        <f t="shared" si="37"/>
        <v>0</v>
      </c>
      <c r="V123" s="52">
        <f t="shared" si="38"/>
        <v>0</v>
      </c>
      <c r="W123" s="51">
        <f t="shared" si="39"/>
        <v>0</v>
      </c>
      <c r="X123" s="52">
        <f t="shared" si="40"/>
        <v>0</v>
      </c>
      <c r="Y123" s="51">
        <f t="shared" si="41"/>
        <v>0</v>
      </c>
      <c r="Z123" s="52">
        <f t="shared" si="42"/>
        <v>0</v>
      </c>
      <c r="AA123" s="51">
        <f t="shared" si="43"/>
        <v>0</v>
      </c>
      <c r="AB123" s="129">
        <f t="shared" si="44"/>
        <v>0</v>
      </c>
      <c r="AC123" s="94"/>
      <c r="AD123" s="14"/>
      <c r="AE123" s="14"/>
      <c r="AF123" s="10"/>
      <c r="AG123" s="19"/>
    </row>
    <row r="124" spans="2:33" ht="12.75">
      <c r="B124" s="45">
        <v>15</v>
      </c>
      <c r="C124" s="5">
        <f>IF(F124=D$2,0,IF(F124&gt;=F$107,36,'AA'!AA32))</f>
        <v>0</v>
      </c>
      <c r="D124" s="5">
        <f>IF('AA'!AB32=0,0,IF(F124=D$2,0,1/'AA'!AB32))</f>
        <v>0</v>
      </c>
      <c r="E124" s="60" t="str">
        <f t="shared" si="30"/>
        <v>-</v>
      </c>
      <c r="F124" s="662" t="str">
        <f>IF('AA'!U32=0,$D$2,'AA'!U32)</f>
        <v>-</v>
      </c>
      <c r="G124" s="663"/>
      <c r="H124" s="656" t="str">
        <f>IF('AA'!X32=0,$D$2,'AA'!X32)</f>
        <v>-</v>
      </c>
      <c r="I124" s="656"/>
      <c r="J124" s="657">
        <f>'AA'!AE32</f>
        <v>0</v>
      </c>
      <c r="K124" s="588"/>
      <c r="L124" s="47">
        <f>'AA'!AG32</f>
        <v>0</v>
      </c>
      <c r="M124" s="47">
        <f>'AA'!AI32</f>
        <v>0</v>
      </c>
      <c r="N124" s="53" t="str">
        <f t="shared" si="45"/>
        <v>-</v>
      </c>
      <c r="O124" s="51">
        <f t="shared" si="31"/>
        <v>0</v>
      </c>
      <c r="P124" s="52">
        <f t="shared" si="32"/>
        <v>0</v>
      </c>
      <c r="Q124" s="51">
        <f t="shared" si="33"/>
        <v>0</v>
      </c>
      <c r="R124" s="52">
        <f t="shared" si="34"/>
        <v>0</v>
      </c>
      <c r="S124" s="51">
        <f t="shared" si="35"/>
        <v>0</v>
      </c>
      <c r="T124" s="52">
        <f t="shared" si="36"/>
        <v>0</v>
      </c>
      <c r="U124" s="51">
        <f t="shared" si="37"/>
        <v>0</v>
      </c>
      <c r="V124" s="52">
        <f t="shared" si="38"/>
        <v>0</v>
      </c>
      <c r="W124" s="51">
        <f t="shared" si="39"/>
        <v>0</v>
      </c>
      <c r="X124" s="52">
        <f t="shared" si="40"/>
        <v>0</v>
      </c>
      <c r="Y124" s="51">
        <f t="shared" si="41"/>
        <v>0</v>
      </c>
      <c r="Z124" s="52">
        <f t="shared" si="42"/>
        <v>0</v>
      </c>
      <c r="AA124" s="51">
        <f t="shared" si="43"/>
        <v>0</v>
      </c>
      <c r="AB124" s="129">
        <f t="shared" si="44"/>
        <v>0</v>
      </c>
      <c r="AC124" s="94"/>
      <c r="AD124" s="14"/>
      <c r="AE124" s="14"/>
      <c r="AF124" s="10"/>
      <c r="AG124" s="19"/>
    </row>
    <row r="125" spans="2:33" ht="12.75">
      <c r="B125" s="46">
        <v>16</v>
      </c>
      <c r="C125" s="5">
        <f>IF(F125=D$2,0,IF(F125&gt;=F$107,36,'AA'!AA33))</f>
        <v>0</v>
      </c>
      <c r="D125" s="5">
        <f>IF('AA'!AB33=0,0,IF(F125=D$2,0,1/'AA'!AB33))</f>
        <v>0</v>
      </c>
      <c r="E125" s="60" t="str">
        <f t="shared" si="30"/>
        <v>-</v>
      </c>
      <c r="F125" s="662" t="str">
        <f>IF('AA'!U33=0,$D$2,'AA'!U33)</f>
        <v>-</v>
      </c>
      <c r="G125" s="663"/>
      <c r="H125" s="656" t="str">
        <f>IF('AA'!X33=0,$D$2,'AA'!X33)</f>
        <v>-</v>
      </c>
      <c r="I125" s="656"/>
      <c r="J125" s="657">
        <f>'AA'!AE33</f>
        <v>0</v>
      </c>
      <c r="K125" s="588"/>
      <c r="L125" s="47">
        <f>'AA'!AG33</f>
        <v>0</v>
      </c>
      <c r="M125" s="47">
        <f>'AA'!AI33</f>
        <v>0</v>
      </c>
      <c r="N125" s="53" t="str">
        <f t="shared" si="45"/>
        <v>-</v>
      </c>
      <c r="O125" s="51">
        <f t="shared" si="31"/>
        <v>0</v>
      </c>
      <c r="P125" s="52">
        <f t="shared" si="32"/>
        <v>0</v>
      </c>
      <c r="Q125" s="51">
        <f t="shared" si="33"/>
        <v>0</v>
      </c>
      <c r="R125" s="52">
        <f t="shared" si="34"/>
        <v>0</v>
      </c>
      <c r="S125" s="51">
        <f t="shared" si="35"/>
        <v>0</v>
      </c>
      <c r="T125" s="52">
        <f t="shared" si="36"/>
        <v>0</v>
      </c>
      <c r="U125" s="51">
        <f t="shared" si="37"/>
        <v>0</v>
      </c>
      <c r="V125" s="52">
        <f t="shared" si="38"/>
        <v>0</v>
      </c>
      <c r="W125" s="51">
        <f t="shared" si="39"/>
        <v>0</v>
      </c>
      <c r="X125" s="52">
        <f t="shared" si="40"/>
        <v>0</v>
      </c>
      <c r="Y125" s="51">
        <f t="shared" si="41"/>
        <v>0</v>
      </c>
      <c r="Z125" s="52">
        <f t="shared" si="42"/>
        <v>0</v>
      </c>
      <c r="AA125" s="51">
        <f t="shared" si="43"/>
        <v>0</v>
      </c>
      <c r="AB125" s="129">
        <f t="shared" si="44"/>
        <v>0</v>
      </c>
      <c r="AC125" s="94"/>
      <c r="AD125" s="14"/>
      <c r="AE125" s="14"/>
      <c r="AF125" s="10"/>
      <c r="AG125" s="19"/>
    </row>
    <row r="126" spans="2:33" ht="12.75">
      <c r="B126" s="45">
        <v>17</v>
      </c>
      <c r="C126" s="5">
        <f>IF(F126=D$2,0,IF(F126&gt;=F$107,36,'AA'!AA34))</f>
        <v>0</v>
      </c>
      <c r="D126" s="5">
        <f>IF('AA'!AB34=0,0,IF(F126=D$2,0,1/'AA'!AB34))</f>
        <v>0</v>
      </c>
      <c r="E126" s="60" t="str">
        <f t="shared" si="30"/>
        <v>-</v>
      </c>
      <c r="F126" s="662" t="str">
        <f>IF('AA'!U34=0,$D$2,'AA'!U34)</f>
        <v>-</v>
      </c>
      <c r="G126" s="663"/>
      <c r="H126" s="656" t="str">
        <f>IF('AA'!X34=0,$D$2,'AA'!X34)</f>
        <v>-</v>
      </c>
      <c r="I126" s="656"/>
      <c r="J126" s="657">
        <f>'AA'!AE34</f>
        <v>0</v>
      </c>
      <c r="K126" s="588"/>
      <c r="L126" s="47">
        <f>'AA'!AG34</f>
        <v>0</v>
      </c>
      <c r="M126" s="47">
        <f>'AA'!AI34</f>
        <v>0</v>
      </c>
      <c r="N126" s="53" t="str">
        <f t="shared" si="45"/>
        <v>-</v>
      </c>
      <c r="O126" s="51">
        <f t="shared" si="31"/>
        <v>0</v>
      </c>
      <c r="P126" s="52">
        <f t="shared" si="32"/>
        <v>0</v>
      </c>
      <c r="Q126" s="51">
        <f t="shared" si="33"/>
        <v>0</v>
      </c>
      <c r="R126" s="52">
        <f t="shared" si="34"/>
        <v>0</v>
      </c>
      <c r="S126" s="51">
        <f t="shared" si="35"/>
        <v>0</v>
      </c>
      <c r="T126" s="52">
        <f t="shared" si="36"/>
        <v>0</v>
      </c>
      <c r="U126" s="51">
        <f t="shared" si="37"/>
        <v>0</v>
      </c>
      <c r="V126" s="52">
        <f t="shared" si="38"/>
        <v>0</v>
      </c>
      <c r="W126" s="51">
        <f t="shared" si="39"/>
        <v>0</v>
      </c>
      <c r="X126" s="52">
        <f t="shared" si="40"/>
        <v>0</v>
      </c>
      <c r="Y126" s="51">
        <f t="shared" si="41"/>
        <v>0</v>
      </c>
      <c r="Z126" s="52">
        <f t="shared" si="42"/>
        <v>0</v>
      </c>
      <c r="AA126" s="51">
        <f t="shared" si="43"/>
        <v>0</v>
      </c>
      <c r="AB126" s="129">
        <f t="shared" si="44"/>
        <v>0</v>
      </c>
      <c r="AC126" s="94"/>
      <c r="AD126" s="14"/>
      <c r="AE126" s="14"/>
      <c r="AF126" s="10"/>
      <c r="AG126" s="19"/>
    </row>
    <row r="127" spans="2:33" ht="12.75">
      <c r="B127" s="46">
        <v>18</v>
      </c>
      <c r="C127" s="5">
        <f>IF(F127=D$2,0,IF(F127&gt;=F$107,36,'AA'!AA35))</f>
        <v>0</v>
      </c>
      <c r="D127" s="5">
        <f>IF('AA'!AB35=0,0,IF(F127=D$2,0,1/'AA'!AB35))</f>
        <v>0</v>
      </c>
      <c r="E127" s="60" t="str">
        <f t="shared" si="30"/>
        <v>-</v>
      </c>
      <c r="F127" s="662" t="str">
        <f>IF('AA'!U35=0,$D$2,'AA'!U35)</f>
        <v>-</v>
      </c>
      <c r="G127" s="663"/>
      <c r="H127" s="656" t="str">
        <f>IF('AA'!X35=0,$D$2,'AA'!X35)</f>
        <v>-</v>
      </c>
      <c r="I127" s="656"/>
      <c r="J127" s="657">
        <f>'AA'!AE35</f>
        <v>0</v>
      </c>
      <c r="K127" s="588"/>
      <c r="L127" s="47">
        <f>'AA'!AG35</f>
        <v>0</v>
      </c>
      <c r="M127" s="47">
        <f>'AA'!AI35</f>
        <v>0</v>
      </c>
      <c r="N127" s="53" t="str">
        <f t="shared" si="45"/>
        <v>-</v>
      </c>
      <c r="O127" s="51">
        <f t="shared" si="31"/>
        <v>0</v>
      </c>
      <c r="P127" s="52">
        <f t="shared" si="32"/>
        <v>0</v>
      </c>
      <c r="Q127" s="51">
        <f t="shared" si="33"/>
        <v>0</v>
      </c>
      <c r="R127" s="52">
        <f t="shared" si="34"/>
        <v>0</v>
      </c>
      <c r="S127" s="51">
        <f t="shared" si="35"/>
        <v>0</v>
      </c>
      <c r="T127" s="52">
        <f t="shared" si="36"/>
        <v>0</v>
      </c>
      <c r="U127" s="51">
        <f t="shared" si="37"/>
        <v>0</v>
      </c>
      <c r="V127" s="52">
        <f t="shared" si="38"/>
        <v>0</v>
      </c>
      <c r="W127" s="51">
        <f t="shared" si="39"/>
        <v>0</v>
      </c>
      <c r="X127" s="52">
        <f t="shared" si="40"/>
        <v>0</v>
      </c>
      <c r="Y127" s="51">
        <f t="shared" si="41"/>
        <v>0</v>
      </c>
      <c r="Z127" s="52">
        <f t="shared" si="42"/>
        <v>0</v>
      </c>
      <c r="AA127" s="51">
        <f t="shared" si="43"/>
        <v>0</v>
      </c>
      <c r="AB127" s="129">
        <f t="shared" si="44"/>
        <v>0</v>
      </c>
      <c r="AC127" s="94"/>
      <c r="AD127" s="14"/>
      <c r="AE127" s="14"/>
      <c r="AF127" s="10"/>
      <c r="AG127" s="19"/>
    </row>
    <row r="128" spans="2:33" ht="12.75">
      <c r="B128" s="45">
        <v>19</v>
      </c>
      <c r="C128" s="5">
        <f>IF(F128=D$2,0,IF(F128&gt;=F$107,36,'AA'!AA36))</f>
        <v>0</v>
      </c>
      <c r="D128" s="5">
        <f>IF('AA'!AB36=0,0,IF(F128=D$2,0,1/'AA'!AB36))</f>
        <v>0</v>
      </c>
      <c r="E128" s="60" t="str">
        <f t="shared" si="30"/>
        <v>-</v>
      </c>
      <c r="F128" s="662" t="str">
        <f>IF('AA'!U36=0,$D$2,'AA'!U36)</f>
        <v>-</v>
      </c>
      <c r="G128" s="663"/>
      <c r="H128" s="656" t="str">
        <f>IF('AA'!X36=0,$D$2,'AA'!X36)</f>
        <v>-</v>
      </c>
      <c r="I128" s="656"/>
      <c r="J128" s="657">
        <f>'AA'!AE36</f>
        <v>0</v>
      </c>
      <c r="K128" s="588"/>
      <c r="L128" s="47">
        <f>'AA'!AG36</f>
        <v>0</v>
      </c>
      <c r="M128" s="47">
        <f>'AA'!AI36</f>
        <v>0</v>
      </c>
      <c r="N128" s="53" t="str">
        <f t="shared" si="45"/>
        <v>-</v>
      </c>
      <c r="O128" s="51">
        <f t="shared" si="31"/>
        <v>0</v>
      </c>
      <c r="P128" s="52">
        <f t="shared" si="32"/>
        <v>0</v>
      </c>
      <c r="Q128" s="51">
        <f t="shared" si="33"/>
        <v>0</v>
      </c>
      <c r="R128" s="52">
        <f t="shared" si="34"/>
        <v>0</v>
      </c>
      <c r="S128" s="51">
        <f t="shared" si="35"/>
        <v>0</v>
      </c>
      <c r="T128" s="52">
        <f t="shared" si="36"/>
        <v>0</v>
      </c>
      <c r="U128" s="51">
        <f t="shared" si="37"/>
        <v>0</v>
      </c>
      <c r="V128" s="52">
        <f t="shared" si="38"/>
        <v>0</v>
      </c>
      <c r="W128" s="51">
        <f t="shared" si="39"/>
        <v>0</v>
      </c>
      <c r="X128" s="52">
        <f t="shared" si="40"/>
        <v>0</v>
      </c>
      <c r="Y128" s="51">
        <f t="shared" si="41"/>
        <v>0</v>
      </c>
      <c r="Z128" s="52">
        <f t="shared" si="42"/>
        <v>0</v>
      </c>
      <c r="AA128" s="51">
        <f t="shared" si="43"/>
        <v>0</v>
      </c>
      <c r="AB128" s="129">
        <f t="shared" si="44"/>
        <v>0</v>
      </c>
      <c r="AC128" s="94"/>
      <c r="AD128" s="14"/>
      <c r="AE128" s="14"/>
      <c r="AF128" s="10"/>
      <c r="AG128" s="19"/>
    </row>
    <row r="129" spans="2:33" ht="12.75">
      <c r="B129" s="46">
        <v>20</v>
      </c>
      <c r="C129" s="5">
        <f>IF(F129=D$2,0,IF(F129&gt;=F$107,36,'AA'!AA37))</f>
        <v>0</v>
      </c>
      <c r="D129" s="5">
        <f>IF('AA'!AB37=0,0,IF(F129=D$2,0,1/'AA'!AB37))</f>
        <v>0</v>
      </c>
      <c r="E129" s="60" t="str">
        <f t="shared" si="30"/>
        <v>-</v>
      </c>
      <c r="F129" s="662" t="str">
        <f>IF('AA'!U37=0,$D$2,'AA'!U37)</f>
        <v>-</v>
      </c>
      <c r="G129" s="663"/>
      <c r="H129" s="656" t="str">
        <f>IF('AA'!X37=0,$D$2,'AA'!X37)</f>
        <v>-</v>
      </c>
      <c r="I129" s="656"/>
      <c r="J129" s="657">
        <f>'AA'!AE37</f>
        <v>0</v>
      </c>
      <c r="K129" s="588"/>
      <c r="L129" s="47">
        <f>'AA'!AG37</f>
        <v>0</v>
      </c>
      <c r="M129" s="47">
        <f>'AA'!AI37</f>
        <v>0</v>
      </c>
      <c r="N129" s="53" t="str">
        <f t="shared" si="45"/>
        <v>-</v>
      </c>
      <c r="O129" s="51">
        <f t="shared" si="31"/>
        <v>0</v>
      </c>
      <c r="P129" s="52">
        <f t="shared" si="32"/>
        <v>0</v>
      </c>
      <c r="Q129" s="51">
        <f t="shared" si="33"/>
        <v>0</v>
      </c>
      <c r="R129" s="52">
        <f t="shared" si="34"/>
        <v>0</v>
      </c>
      <c r="S129" s="51">
        <f t="shared" si="35"/>
        <v>0</v>
      </c>
      <c r="T129" s="52">
        <f t="shared" si="36"/>
        <v>0</v>
      </c>
      <c r="U129" s="51">
        <f t="shared" si="37"/>
        <v>0</v>
      </c>
      <c r="V129" s="52">
        <f t="shared" si="38"/>
        <v>0</v>
      </c>
      <c r="W129" s="51">
        <f t="shared" si="39"/>
        <v>0</v>
      </c>
      <c r="X129" s="52">
        <f t="shared" si="40"/>
        <v>0</v>
      </c>
      <c r="Y129" s="51">
        <f t="shared" si="41"/>
        <v>0</v>
      </c>
      <c r="Z129" s="52">
        <f t="shared" si="42"/>
        <v>0</v>
      </c>
      <c r="AA129" s="51">
        <f t="shared" si="43"/>
        <v>0</v>
      </c>
      <c r="AB129" s="129">
        <f t="shared" si="44"/>
        <v>0</v>
      </c>
      <c r="AC129" s="94"/>
      <c r="AD129" s="14"/>
      <c r="AE129" s="14"/>
      <c r="AF129" s="10"/>
      <c r="AG129" s="19"/>
    </row>
    <row r="130" spans="2:33" ht="12.75">
      <c r="B130" s="45">
        <v>21</v>
      </c>
      <c r="C130" s="5">
        <f>IF(F130=D$2,0,IF(F130&gt;=F$107,36,'AA'!AA38))</f>
        <v>0</v>
      </c>
      <c r="D130" s="5">
        <f>IF('AA'!AB38=0,0,IF(F130=D$2,0,1/'AA'!AB38))</f>
        <v>0</v>
      </c>
      <c r="E130" s="60" t="str">
        <f t="shared" si="30"/>
        <v>-</v>
      </c>
      <c r="F130" s="662" t="str">
        <f>IF('AA'!U38=0,$D$2,'AA'!U38)</f>
        <v>-</v>
      </c>
      <c r="G130" s="663"/>
      <c r="H130" s="656" t="str">
        <f>IF('AA'!X38=0,$D$2,'AA'!X38)</f>
        <v>-</v>
      </c>
      <c r="I130" s="656"/>
      <c r="J130" s="657">
        <f>'AA'!AE38</f>
        <v>0</v>
      </c>
      <c r="K130" s="588"/>
      <c r="L130" s="47">
        <f>'AA'!AG38</f>
        <v>0</v>
      </c>
      <c r="M130" s="47">
        <f>'AA'!AI38</f>
        <v>0</v>
      </c>
      <c r="N130" s="53" t="str">
        <f t="shared" si="45"/>
        <v>-</v>
      </c>
      <c r="O130" s="51">
        <f t="shared" si="31"/>
        <v>0</v>
      </c>
      <c r="P130" s="52">
        <f t="shared" si="32"/>
        <v>0</v>
      </c>
      <c r="Q130" s="51">
        <f t="shared" si="33"/>
        <v>0</v>
      </c>
      <c r="R130" s="52">
        <f t="shared" si="34"/>
        <v>0</v>
      </c>
      <c r="S130" s="51">
        <f t="shared" si="35"/>
        <v>0</v>
      </c>
      <c r="T130" s="52">
        <f t="shared" si="36"/>
        <v>0</v>
      </c>
      <c r="U130" s="51">
        <f t="shared" si="37"/>
        <v>0</v>
      </c>
      <c r="V130" s="52">
        <f t="shared" si="38"/>
        <v>0</v>
      </c>
      <c r="W130" s="51">
        <f t="shared" si="39"/>
        <v>0</v>
      </c>
      <c r="X130" s="52">
        <f t="shared" si="40"/>
        <v>0</v>
      </c>
      <c r="Y130" s="51">
        <f t="shared" si="41"/>
        <v>0</v>
      </c>
      <c r="Z130" s="52">
        <f t="shared" si="42"/>
        <v>0</v>
      </c>
      <c r="AA130" s="51">
        <f t="shared" si="43"/>
        <v>0</v>
      </c>
      <c r="AB130" s="129">
        <f t="shared" si="44"/>
        <v>0</v>
      </c>
      <c r="AC130" s="94"/>
      <c r="AD130" s="14"/>
      <c r="AE130" s="14"/>
      <c r="AF130" s="10"/>
      <c r="AG130" s="19"/>
    </row>
    <row r="131" spans="2:33" ht="12.75">
      <c r="B131" s="46">
        <v>22</v>
      </c>
      <c r="C131" s="5">
        <f>IF(F131=D$2,0,IF(F131&gt;=F$107,36,'AA'!AA39))</f>
        <v>0</v>
      </c>
      <c r="D131" s="5">
        <f>IF('AA'!AB39=0,0,IF(F131=D$2,0,1/'AA'!AB39))</f>
        <v>0</v>
      </c>
      <c r="E131" s="60" t="str">
        <f t="shared" si="30"/>
        <v>-</v>
      </c>
      <c r="F131" s="662" t="str">
        <f>IF('AA'!U39=0,$D$2,'AA'!U39)</f>
        <v>-</v>
      </c>
      <c r="G131" s="663"/>
      <c r="H131" s="656" t="str">
        <f>IF('AA'!X39=0,$D$2,'AA'!X39)</f>
        <v>-</v>
      </c>
      <c r="I131" s="656"/>
      <c r="J131" s="657">
        <f>'AA'!AE39</f>
        <v>0</v>
      </c>
      <c r="K131" s="588"/>
      <c r="L131" s="47">
        <f>'AA'!AG39</f>
        <v>0</v>
      </c>
      <c r="M131" s="47">
        <f>'AA'!AI39</f>
        <v>0</v>
      </c>
      <c r="N131" s="53" t="str">
        <f t="shared" si="45"/>
        <v>-</v>
      </c>
      <c r="O131" s="51">
        <f t="shared" si="31"/>
        <v>0</v>
      </c>
      <c r="P131" s="52">
        <f t="shared" si="32"/>
        <v>0</v>
      </c>
      <c r="Q131" s="51">
        <f t="shared" si="33"/>
        <v>0</v>
      </c>
      <c r="R131" s="52">
        <f t="shared" si="34"/>
        <v>0</v>
      </c>
      <c r="S131" s="51">
        <f t="shared" si="35"/>
        <v>0</v>
      </c>
      <c r="T131" s="52">
        <f t="shared" si="36"/>
        <v>0</v>
      </c>
      <c r="U131" s="51">
        <f t="shared" si="37"/>
        <v>0</v>
      </c>
      <c r="V131" s="52">
        <f t="shared" si="38"/>
        <v>0</v>
      </c>
      <c r="W131" s="51">
        <f t="shared" si="39"/>
        <v>0</v>
      </c>
      <c r="X131" s="52">
        <f t="shared" si="40"/>
        <v>0</v>
      </c>
      <c r="Y131" s="51">
        <f t="shared" si="41"/>
        <v>0</v>
      </c>
      <c r="Z131" s="52">
        <f t="shared" si="42"/>
        <v>0</v>
      </c>
      <c r="AA131" s="51">
        <f t="shared" si="43"/>
        <v>0</v>
      </c>
      <c r="AB131" s="129">
        <f t="shared" si="44"/>
        <v>0</v>
      </c>
      <c r="AC131" s="94"/>
      <c r="AD131" s="14"/>
      <c r="AE131" s="14"/>
      <c r="AF131" s="10"/>
      <c r="AG131" s="19"/>
    </row>
    <row r="132" spans="2:33" ht="12.75">
      <c r="B132" s="45">
        <v>23</v>
      </c>
      <c r="C132" s="5">
        <f>IF(F132=D$2,0,IF(F132&gt;=F$107,36,'AA'!AA40))</f>
        <v>0</v>
      </c>
      <c r="D132" s="5">
        <f>IF('AA'!AB40=0,0,IF(F132=D$2,0,1/'AA'!AB40))</f>
        <v>0</v>
      </c>
      <c r="E132" s="60" t="str">
        <f t="shared" si="30"/>
        <v>-</v>
      </c>
      <c r="F132" s="662" t="str">
        <f>IF('AA'!U40=0,$D$2,'AA'!U40)</f>
        <v>-</v>
      </c>
      <c r="G132" s="663"/>
      <c r="H132" s="656" t="str">
        <f>IF('AA'!X40=0,$D$2,'AA'!X40)</f>
        <v>-</v>
      </c>
      <c r="I132" s="656"/>
      <c r="J132" s="657">
        <f>'AA'!AE40</f>
        <v>0</v>
      </c>
      <c r="K132" s="588"/>
      <c r="L132" s="47">
        <f>'AA'!AG40</f>
        <v>0</v>
      </c>
      <c r="M132" s="47">
        <f>'AA'!AI40</f>
        <v>0</v>
      </c>
      <c r="N132" s="53" t="str">
        <f t="shared" si="45"/>
        <v>-</v>
      </c>
      <c r="O132" s="51">
        <f t="shared" si="31"/>
        <v>0</v>
      </c>
      <c r="P132" s="52">
        <f t="shared" si="32"/>
        <v>0</v>
      </c>
      <c r="Q132" s="51">
        <f t="shared" si="33"/>
        <v>0</v>
      </c>
      <c r="R132" s="52">
        <f t="shared" si="34"/>
        <v>0</v>
      </c>
      <c r="S132" s="51">
        <f t="shared" si="35"/>
        <v>0</v>
      </c>
      <c r="T132" s="52">
        <f t="shared" si="36"/>
        <v>0</v>
      </c>
      <c r="U132" s="51">
        <f t="shared" si="37"/>
        <v>0</v>
      </c>
      <c r="V132" s="52">
        <f t="shared" si="38"/>
        <v>0</v>
      </c>
      <c r="W132" s="51">
        <f t="shared" si="39"/>
        <v>0</v>
      </c>
      <c r="X132" s="52">
        <f t="shared" si="40"/>
        <v>0</v>
      </c>
      <c r="Y132" s="51">
        <f t="shared" si="41"/>
        <v>0</v>
      </c>
      <c r="Z132" s="52">
        <f t="shared" si="42"/>
        <v>0</v>
      </c>
      <c r="AA132" s="51">
        <f t="shared" si="43"/>
        <v>0</v>
      </c>
      <c r="AB132" s="129">
        <f t="shared" si="44"/>
        <v>0</v>
      </c>
      <c r="AC132" s="94"/>
      <c r="AD132" s="14"/>
      <c r="AE132" s="14"/>
      <c r="AF132" s="10"/>
      <c r="AG132" s="19"/>
    </row>
    <row r="133" spans="2:33" ht="12.75">
      <c r="B133" s="46">
        <v>24</v>
      </c>
      <c r="C133" s="5">
        <f>IF(F133=D$2,0,IF(F133&gt;=F$107,36,'AA'!AA41))</f>
        <v>0</v>
      </c>
      <c r="D133" s="5">
        <f>IF('AA'!AB41=0,0,IF(F133=D$2,0,1/'AA'!AB41))</f>
        <v>0</v>
      </c>
      <c r="E133" s="60" t="str">
        <f t="shared" si="30"/>
        <v>-</v>
      </c>
      <c r="F133" s="662" t="str">
        <f>IF('AA'!U41=0,$D$2,'AA'!U41)</f>
        <v>-</v>
      </c>
      <c r="G133" s="663"/>
      <c r="H133" s="656" t="str">
        <f>IF('AA'!X41=0,$D$2,'AA'!X41)</f>
        <v>-</v>
      </c>
      <c r="I133" s="656"/>
      <c r="J133" s="657">
        <f>'AA'!AE41</f>
        <v>0</v>
      </c>
      <c r="K133" s="588"/>
      <c r="L133" s="47">
        <f>'AA'!AG41</f>
        <v>0</v>
      </c>
      <c r="M133" s="47">
        <f>'AA'!AI41</f>
        <v>0</v>
      </c>
      <c r="N133" s="53" t="str">
        <f t="shared" si="45"/>
        <v>-</v>
      </c>
      <c r="O133" s="51">
        <f t="shared" si="31"/>
        <v>0</v>
      </c>
      <c r="P133" s="52">
        <f t="shared" si="32"/>
        <v>0</v>
      </c>
      <c r="Q133" s="51">
        <f t="shared" si="33"/>
        <v>0</v>
      </c>
      <c r="R133" s="52">
        <f t="shared" si="34"/>
        <v>0</v>
      </c>
      <c r="S133" s="51">
        <f t="shared" si="35"/>
        <v>0</v>
      </c>
      <c r="T133" s="52">
        <f t="shared" si="36"/>
        <v>0</v>
      </c>
      <c r="U133" s="51">
        <f t="shared" si="37"/>
        <v>0</v>
      </c>
      <c r="V133" s="52">
        <f t="shared" si="38"/>
        <v>0</v>
      </c>
      <c r="W133" s="51">
        <f t="shared" si="39"/>
        <v>0</v>
      </c>
      <c r="X133" s="52">
        <f t="shared" si="40"/>
        <v>0</v>
      </c>
      <c r="Y133" s="51">
        <f t="shared" si="41"/>
        <v>0</v>
      </c>
      <c r="Z133" s="52">
        <f t="shared" si="42"/>
        <v>0</v>
      </c>
      <c r="AA133" s="51">
        <f t="shared" si="43"/>
        <v>0</v>
      </c>
      <c r="AB133" s="129">
        <f t="shared" si="44"/>
        <v>0</v>
      </c>
      <c r="AC133" s="94"/>
      <c r="AD133" s="14"/>
      <c r="AE133" s="14"/>
      <c r="AF133" s="10"/>
      <c r="AG133" s="19"/>
    </row>
    <row r="134" spans="2:33" ht="12.75">
      <c r="B134" s="45">
        <v>25</v>
      </c>
      <c r="C134" s="5">
        <f>IF(F134=D$2,0,IF(F134&gt;=F$107,36,'AA'!AA42))</f>
        <v>0</v>
      </c>
      <c r="D134" s="5">
        <f>IF('AA'!AB42=0,0,IF(F134=D$2,0,1/'AA'!AB42))</f>
        <v>0</v>
      </c>
      <c r="E134" s="60" t="str">
        <f t="shared" si="30"/>
        <v>-</v>
      </c>
      <c r="F134" s="662" t="str">
        <f>IF('AA'!U42=0,$D$2,'AA'!U42)</f>
        <v>-</v>
      </c>
      <c r="G134" s="663"/>
      <c r="H134" s="656" t="str">
        <f>IF('AA'!X42=0,$D$2,'AA'!X42)</f>
        <v>-</v>
      </c>
      <c r="I134" s="656"/>
      <c r="J134" s="657">
        <f>'AA'!AE42</f>
        <v>0</v>
      </c>
      <c r="K134" s="588"/>
      <c r="L134" s="47">
        <f>'AA'!AG42</f>
        <v>0</v>
      </c>
      <c r="M134" s="47">
        <f>'AA'!AI42</f>
        <v>0</v>
      </c>
      <c r="N134" s="53" t="str">
        <f t="shared" si="45"/>
        <v>-</v>
      </c>
      <c r="O134" s="51">
        <f t="shared" si="31"/>
        <v>0</v>
      </c>
      <c r="P134" s="52">
        <f t="shared" si="32"/>
        <v>0</v>
      </c>
      <c r="Q134" s="51">
        <f t="shared" si="33"/>
        <v>0</v>
      </c>
      <c r="R134" s="52">
        <f t="shared" si="34"/>
        <v>0</v>
      </c>
      <c r="S134" s="51">
        <f t="shared" si="35"/>
        <v>0</v>
      </c>
      <c r="T134" s="52">
        <f t="shared" si="36"/>
        <v>0</v>
      </c>
      <c r="U134" s="51">
        <f t="shared" si="37"/>
        <v>0</v>
      </c>
      <c r="V134" s="52">
        <f t="shared" si="38"/>
        <v>0</v>
      </c>
      <c r="W134" s="51">
        <f t="shared" si="39"/>
        <v>0</v>
      </c>
      <c r="X134" s="52">
        <f t="shared" si="40"/>
        <v>0</v>
      </c>
      <c r="Y134" s="51">
        <f t="shared" si="41"/>
        <v>0</v>
      </c>
      <c r="Z134" s="52">
        <f t="shared" si="42"/>
        <v>0</v>
      </c>
      <c r="AA134" s="51">
        <f t="shared" si="43"/>
        <v>0</v>
      </c>
      <c r="AB134" s="129">
        <f t="shared" si="44"/>
        <v>0</v>
      </c>
      <c r="AC134" s="94"/>
      <c r="AD134" s="14"/>
      <c r="AE134" s="14"/>
      <c r="AF134" s="10"/>
      <c r="AG134" s="19"/>
    </row>
    <row r="135" spans="4:33" ht="12.75">
      <c r="D135" s="45"/>
      <c r="E135" s="130"/>
      <c r="F135" s="131"/>
      <c r="G135" s="131"/>
      <c r="H135" s="131"/>
      <c r="I135" s="131"/>
      <c r="J135" s="132"/>
      <c r="K135" s="14"/>
      <c r="L135" s="328" t="s">
        <v>95</v>
      </c>
      <c r="M135" s="553"/>
      <c r="N135" s="659"/>
      <c r="O135" s="123">
        <f aca="true" t="shared" si="46" ref="O135:AB135">SUM(O110:O134)</f>
        <v>0</v>
      </c>
      <c r="P135" s="133">
        <f t="shared" si="46"/>
        <v>0</v>
      </c>
      <c r="Q135" s="123">
        <f t="shared" si="46"/>
        <v>0</v>
      </c>
      <c r="R135" s="133">
        <f t="shared" si="46"/>
        <v>0</v>
      </c>
      <c r="S135" s="123">
        <f t="shared" si="46"/>
        <v>0</v>
      </c>
      <c r="T135" s="133">
        <f t="shared" si="46"/>
        <v>0</v>
      </c>
      <c r="U135" s="123">
        <f t="shared" si="46"/>
        <v>0</v>
      </c>
      <c r="V135" s="133">
        <f t="shared" si="46"/>
        <v>0</v>
      </c>
      <c r="W135" s="123">
        <f t="shared" si="46"/>
        <v>0</v>
      </c>
      <c r="X135" s="133">
        <f t="shared" si="46"/>
        <v>0</v>
      </c>
      <c r="Y135" s="123">
        <f t="shared" si="46"/>
        <v>0</v>
      </c>
      <c r="Z135" s="133">
        <f t="shared" si="46"/>
        <v>0</v>
      </c>
      <c r="AA135" s="123">
        <f t="shared" si="46"/>
        <v>0</v>
      </c>
      <c r="AB135" s="122">
        <f t="shared" si="46"/>
        <v>0</v>
      </c>
      <c r="AC135" s="94"/>
      <c r="AD135" s="14"/>
      <c r="AE135" s="14"/>
      <c r="AF135" s="10"/>
      <c r="AG135" s="19"/>
    </row>
    <row r="136" spans="4:33" ht="12.75">
      <c r="D136" s="45"/>
      <c r="E136" s="656" t="s">
        <v>125</v>
      </c>
      <c r="F136" s="656"/>
      <c r="G136" s="656"/>
      <c r="H136" s="656"/>
      <c r="I136" s="656"/>
      <c r="J136" s="656"/>
      <c r="K136" s="656"/>
      <c r="L136" s="656"/>
      <c r="M136" s="28">
        <f>'AA'!AI44</f>
        <v>0</v>
      </c>
      <c r="N136" s="57">
        <f>IF(M136=0,0,36/36*IF('AA'!$AD$56=2,1/2,'AA'!$AD$56))</f>
        <v>0</v>
      </c>
      <c r="O136" s="160"/>
      <c r="P136" s="52">
        <f t="shared" si="32"/>
        <v>0</v>
      </c>
      <c r="Q136" s="160"/>
      <c r="R136" s="52">
        <f t="shared" si="34"/>
        <v>0</v>
      </c>
      <c r="S136" s="160"/>
      <c r="T136" s="52">
        <f t="shared" si="36"/>
        <v>0</v>
      </c>
      <c r="U136" s="160"/>
      <c r="V136" s="52">
        <f t="shared" si="38"/>
        <v>0</v>
      </c>
      <c r="W136" s="160"/>
      <c r="X136" s="52">
        <f t="shared" si="40"/>
        <v>0</v>
      </c>
      <c r="Y136" s="160"/>
      <c r="Z136" s="52">
        <f t="shared" si="42"/>
        <v>0</v>
      </c>
      <c r="AA136" s="160"/>
      <c r="AB136" s="129">
        <f t="shared" si="44"/>
        <v>0</v>
      </c>
      <c r="AC136" s="94"/>
      <c r="AD136" s="14"/>
      <c r="AE136" s="14"/>
      <c r="AF136" s="10"/>
      <c r="AG136" s="19"/>
    </row>
    <row r="137" spans="4:33" ht="12.75">
      <c r="D137" s="45"/>
      <c r="E137" s="130"/>
      <c r="F137" s="131"/>
      <c r="G137" s="131"/>
      <c r="H137" s="131"/>
      <c r="I137" s="131"/>
      <c r="J137" s="132"/>
      <c r="K137" s="14"/>
      <c r="L137" s="328" t="s">
        <v>96</v>
      </c>
      <c r="M137" s="553"/>
      <c r="N137" s="659"/>
      <c r="O137" s="123">
        <f>O135+ROUND(((P135+P136-1)/30),0)</f>
        <v>0</v>
      </c>
      <c r="P137" s="135"/>
      <c r="Q137" s="170">
        <f>Q135+ROUND(((R135+R136-1)/30),0)</f>
        <v>0</v>
      </c>
      <c r="R137" s="135"/>
      <c r="S137" s="172">
        <f>S135+ROUND(((T135+T136-1)/30),0)</f>
        <v>0</v>
      </c>
      <c r="T137" s="135"/>
      <c r="U137" s="174">
        <f>U135+ROUND(((V135+V136-1)/30),0)</f>
        <v>0</v>
      </c>
      <c r="V137" s="135"/>
      <c r="W137" s="176">
        <f>W135+ROUND(((X135+X136-1)/30),0)</f>
        <v>0</v>
      </c>
      <c r="X137" s="135"/>
      <c r="Y137" s="178">
        <f>Y135+ROUND(((Z135+Z136-1)/30),0)</f>
        <v>0</v>
      </c>
      <c r="Z137" s="135"/>
      <c r="AA137" s="180">
        <f>AA135+ROUND(((AB135+AB136-1)/30),0)</f>
        <v>0</v>
      </c>
      <c r="AB137" s="136"/>
      <c r="AC137" s="94"/>
      <c r="AD137" s="14"/>
      <c r="AE137" s="14"/>
      <c r="AF137" s="10"/>
      <c r="AG137" s="19"/>
    </row>
    <row r="138" spans="4:33" ht="12.75">
      <c r="D138" s="45"/>
      <c r="E138" s="130"/>
      <c r="F138" s="131"/>
      <c r="G138" s="131"/>
      <c r="H138" s="131"/>
      <c r="I138" s="131"/>
      <c r="J138" s="132"/>
      <c r="K138" s="14"/>
      <c r="L138" s="503" t="s">
        <v>97</v>
      </c>
      <c r="M138" s="504"/>
      <c r="N138" s="655"/>
      <c r="O138" s="101" t="s">
        <v>4</v>
      </c>
      <c r="P138" s="119">
        <f>P135+P136-((ROUND(((P135+P136-1)/30),0)*30))</f>
        <v>0</v>
      </c>
      <c r="Q138" s="101" t="s">
        <v>4</v>
      </c>
      <c r="R138" s="119">
        <f>R135+R136-((ROUND(((R135+R136-1)/30),0)*30))</f>
        <v>0</v>
      </c>
      <c r="S138" s="101" t="s">
        <v>4</v>
      </c>
      <c r="T138" s="119">
        <f>T135+T136-((ROUND(((T135+T136-1)/30),0)*30))</f>
        <v>0</v>
      </c>
      <c r="U138" s="101" t="s">
        <v>4</v>
      </c>
      <c r="V138" s="119">
        <f>V135+V136-((ROUND(((V135+V136-1)/30),0)*30))</f>
        <v>0</v>
      </c>
      <c r="W138" s="101" t="s">
        <v>4</v>
      </c>
      <c r="X138" s="119">
        <f>X135+X136-((ROUND(((X135+X136-1)/30),0)*30))</f>
        <v>0</v>
      </c>
      <c r="Y138" s="101" t="s">
        <v>4</v>
      </c>
      <c r="Z138" s="119">
        <f>Z135+Z136-((ROUND(((Z135+Z136-1)/30),0)*30))</f>
        <v>0</v>
      </c>
      <c r="AA138" s="101" t="s">
        <v>4</v>
      </c>
      <c r="AB138" s="119">
        <f>AB135+AB136-((ROUND(((AB135+AB136-1)/30),0)*30))</f>
        <v>0</v>
      </c>
      <c r="AC138" s="94"/>
      <c r="AD138" s="14"/>
      <c r="AE138" s="14"/>
      <c r="AF138" s="10"/>
      <c r="AG138" s="19"/>
    </row>
    <row r="139" spans="4:33" ht="13.5" thickBot="1">
      <c r="D139" s="45"/>
      <c r="E139" s="130"/>
      <c r="F139" s="131"/>
      <c r="G139" s="131"/>
      <c r="H139" s="131"/>
      <c r="I139" s="131"/>
      <c r="J139" s="132"/>
      <c r="K139" s="14"/>
      <c r="L139" s="328" t="s">
        <v>93</v>
      </c>
      <c r="M139" s="553"/>
      <c r="N139" s="659"/>
      <c r="O139" s="329">
        <f>O108</f>
        <v>0</v>
      </c>
      <c r="P139" s="649"/>
      <c r="Q139" s="329">
        <f>Q108</f>
        <v>0</v>
      </c>
      <c r="R139" s="649"/>
      <c r="S139" s="329">
        <f>S108</f>
        <v>0</v>
      </c>
      <c r="T139" s="649"/>
      <c r="U139" s="329">
        <f>U108</f>
        <v>0</v>
      </c>
      <c r="V139" s="649"/>
      <c r="W139" s="329">
        <f>W108</f>
        <v>0</v>
      </c>
      <c r="X139" s="649"/>
      <c r="Y139" s="329">
        <f>Y108</f>
        <v>0</v>
      </c>
      <c r="Z139" s="649"/>
      <c r="AA139" s="654">
        <f>AA108</f>
        <v>0</v>
      </c>
      <c r="AB139" s="588"/>
      <c r="AC139" s="94" t="s">
        <v>55</v>
      </c>
      <c r="AD139" s="14" t="s">
        <v>3</v>
      </c>
      <c r="AE139" s="14"/>
      <c r="AF139" s="10"/>
      <c r="AG139" s="19"/>
    </row>
    <row r="140" spans="4:33" ht="13.5" thickBot="1">
      <c r="D140" s="45"/>
      <c r="E140" s="130"/>
      <c r="F140" s="131"/>
      <c r="G140" s="131"/>
      <c r="H140" s="131"/>
      <c r="I140" s="131"/>
      <c r="J140" s="132"/>
      <c r="K140" s="14"/>
      <c r="L140" s="503" t="s">
        <v>98</v>
      </c>
      <c r="M140" s="504"/>
      <c r="N140" s="655"/>
      <c r="O140" s="14"/>
      <c r="P140" s="43">
        <f>IF(P138&gt;0,P138,0)</f>
        <v>0</v>
      </c>
      <c r="Q140" s="14"/>
      <c r="R140" s="43">
        <f>IF(R138&gt;0,R138,0)</f>
        <v>0</v>
      </c>
      <c r="S140" s="14"/>
      <c r="T140" s="43">
        <f>IF(T138&gt;0,T138,0)</f>
        <v>0</v>
      </c>
      <c r="U140" s="14"/>
      <c r="V140" s="43">
        <f>IF(V138&gt;0,V138,0)</f>
        <v>0</v>
      </c>
      <c r="W140" s="14"/>
      <c r="X140" s="43">
        <f>IF(X138&gt;0,X138,0)</f>
        <v>0</v>
      </c>
      <c r="Y140" s="14"/>
      <c r="Z140" s="43">
        <f>IF(Z138&gt;0,Z138,0)</f>
        <v>0</v>
      </c>
      <c r="AA140" s="14"/>
      <c r="AB140" s="121">
        <f>IF(AB138&gt;0,AB138,0)</f>
        <v>0</v>
      </c>
      <c r="AC140" s="138">
        <f>SUM(P140:AB140)</f>
        <v>0</v>
      </c>
      <c r="AD140" s="182">
        <f>ROUND((AC140-1)/30,0)</f>
        <v>0</v>
      </c>
      <c r="AE140" s="14"/>
      <c r="AF140" s="10"/>
      <c r="AG140" s="19"/>
    </row>
    <row r="141" spans="4:33" ht="13.5" thickBot="1">
      <c r="D141" s="45"/>
      <c r="E141" s="130"/>
      <c r="F141" s="131"/>
      <c r="G141" s="131"/>
      <c r="H141" s="131"/>
      <c r="I141" s="131"/>
      <c r="J141" s="132"/>
      <c r="K141" s="14"/>
      <c r="L141" s="503" t="s">
        <v>99</v>
      </c>
      <c r="M141" s="504"/>
      <c r="N141" s="655"/>
      <c r="O141" s="14"/>
      <c r="P141" s="53">
        <f>P140*0.1*AE98</f>
        <v>0</v>
      </c>
      <c r="Q141" s="71"/>
      <c r="R141" s="53">
        <f>R140*0.1*AE99</f>
        <v>0</v>
      </c>
      <c r="S141" s="71"/>
      <c r="T141" s="53">
        <f>T140*0.1*AE100</f>
        <v>0</v>
      </c>
      <c r="U141" s="71"/>
      <c r="V141" s="53">
        <f>V140*0.1*AE101</f>
        <v>0</v>
      </c>
      <c r="W141" s="71"/>
      <c r="X141" s="53">
        <f>X140*0.1*AE102</f>
        <v>0</v>
      </c>
      <c r="Y141" s="71"/>
      <c r="Z141" s="53">
        <f>Z140*0.1*AE103</f>
        <v>0</v>
      </c>
      <c r="AA141" s="71"/>
      <c r="AB141" s="117">
        <f>AB140*0.1*AE104</f>
        <v>0</v>
      </c>
      <c r="AC141" s="139">
        <f>SUM(P141:AB141)</f>
        <v>0</v>
      </c>
      <c r="AD141" s="14" t="s">
        <v>52</v>
      </c>
      <c r="AE141" s="14"/>
      <c r="AF141" s="10"/>
      <c r="AG141" s="19"/>
    </row>
    <row r="142" spans="4:33" ht="13.5" thickBot="1">
      <c r="D142" s="45"/>
      <c r="E142" s="130"/>
      <c r="F142" s="131"/>
      <c r="G142" s="131"/>
      <c r="H142" s="131"/>
      <c r="I142" s="131"/>
      <c r="J142" s="132"/>
      <c r="K142" s="14"/>
      <c r="L142" s="503" t="s">
        <v>100</v>
      </c>
      <c r="M142" s="504"/>
      <c r="N142" s="655"/>
      <c r="O142" s="14"/>
      <c r="P142" s="14"/>
      <c r="Q142" s="14"/>
      <c r="R142" s="14"/>
      <c r="S142" s="14"/>
      <c r="T142" s="14"/>
      <c r="U142" s="14"/>
      <c r="V142" s="14"/>
      <c r="W142" s="14"/>
      <c r="X142" s="14"/>
      <c r="Y142" s="14"/>
      <c r="Z142" s="14"/>
      <c r="AA142" s="14"/>
      <c r="AB142" s="14"/>
      <c r="AC142" s="137">
        <f>IF(AC140=0,0,AC141/AC140)</f>
        <v>0</v>
      </c>
      <c r="AD142" s="140">
        <f>AC142*AD140</f>
        <v>0</v>
      </c>
      <c r="AE142" s="14"/>
      <c r="AF142" s="10"/>
      <c r="AG142" s="19"/>
    </row>
    <row r="143" spans="4:33" ht="12.75">
      <c r="D143" s="45"/>
      <c r="E143" s="130"/>
      <c r="F143" s="131"/>
      <c r="G143" s="131"/>
      <c r="H143" s="131"/>
      <c r="I143" s="131"/>
      <c r="J143" s="132"/>
      <c r="K143" s="14"/>
      <c r="L143" s="22"/>
      <c r="M143" s="22"/>
      <c r="N143" s="22"/>
      <c r="O143" s="14"/>
      <c r="P143" s="14"/>
      <c r="Q143" s="14"/>
      <c r="R143" s="14"/>
      <c r="S143" s="14"/>
      <c r="T143" s="14"/>
      <c r="U143" s="14"/>
      <c r="V143" s="14"/>
      <c r="W143" s="14"/>
      <c r="X143" s="14"/>
      <c r="Y143" s="14"/>
      <c r="Z143" s="14"/>
      <c r="AA143" s="14"/>
      <c r="AB143" s="14"/>
      <c r="AC143" s="71"/>
      <c r="AD143" s="9"/>
      <c r="AE143" s="14"/>
      <c r="AF143" s="10"/>
      <c r="AG143" s="19"/>
    </row>
    <row r="144" spans="4:33" ht="12.75">
      <c r="D144" s="45"/>
      <c r="E144" s="635" t="s">
        <v>109</v>
      </c>
      <c r="F144" s="636"/>
      <c r="G144" s="636"/>
      <c r="H144" s="636"/>
      <c r="I144" s="636"/>
      <c r="J144" s="636"/>
      <c r="K144" s="636"/>
      <c r="L144" s="636"/>
      <c r="M144" s="636"/>
      <c r="N144" s="636"/>
      <c r="O144" s="636"/>
      <c r="P144" s="637"/>
      <c r="Q144" s="14"/>
      <c r="R144" s="14"/>
      <c r="S144" s="14"/>
      <c r="T144" s="14"/>
      <c r="U144" s="14"/>
      <c r="V144" s="14"/>
      <c r="W144" s="14"/>
      <c r="X144" s="14"/>
      <c r="Y144" s="14"/>
      <c r="Z144" s="14"/>
      <c r="AA144" s="14"/>
      <c r="AB144" s="14"/>
      <c r="AC144" s="71"/>
      <c r="AD144" s="9"/>
      <c r="AE144" s="14"/>
      <c r="AF144" s="10"/>
      <c r="AG144" s="19"/>
    </row>
    <row r="145" spans="4:33" ht="12.75">
      <c r="D145" s="45"/>
      <c r="E145" s="588" t="s">
        <v>101</v>
      </c>
      <c r="F145" s="588"/>
      <c r="G145" s="588"/>
      <c r="H145" s="588"/>
      <c r="I145" s="117">
        <f aca="true" t="shared" si="47" ref="I145:I150">0.1*AE98</f>
        <v>0</v>
      </c>
      <c r="J145" s="113" t="s">
        <v>102</v>
      </c>
      <c r="K145" s="47">
        <f>O137</f>
        <v>0</v>
      </c>
      <c r="L145" s="588" t="s">
        <v>103</v>
      </c>
      <c r="M145" s="588"/>
      <c r="N145" s="588"/>
      <c r="O145" s="588"/>
      <c r="P145" s="15">
        <f>I145*K145</f>
        <v>0</v>
      </c>
      <c r="Q145" s="14"/>
      <c r="R145" s="14"/>
      <c r="S145" s="14"/>
      <c r="T145" s="14"/>
      <c r="U145" s="14"/>
      <c r="V145" s="14"/>
      <c r="W145" s="14"/>
      <c r="X145" s="14"/>
      <c r="Y145" s="14"/>
      <c r="Z145" s="14"/>
      <c r="AA145" s="14"/>
      <c r="AB145" s="14"/>
      <c r="AC145" s="71"/>
      <c r="AD145" s="9"/>
      <c r="AE145" s="14"/>
      <c r="AF145" s="10"/>
      <c r="AG145" s="19"/>
    </row>
    <row r="146" spans="4:33" ht="12.75">
      <c r="D146" s="45"/>
      <c r="E146" s="588" t="s">
        <v>101</v>
      </c>
      <c r="F146" s="588"/>
      <c r="G146" s="588"/>
      <c r="H146" s="588"/>
      <c r="I146" s="117">
        <f t="shared" si="47"/>
        <v>0</v>
      </c>
      <c r="J146" s="113" t="s">
        <v>102</v>
      </c>
      <c r="K146" s="169">
        <f>Q137</f>
        <v>0</v>
      </c>
      <c r="L146" s="588" t="s">
        <v>103</v>
      </c>
      <c r="M146" s="588"/>
      <c r="N146" s="588"/>
      <c r="O146" s="588"/>
      <c r="P146" s="15">
        <f aca="true" t="shared" si="48" ref="P146:P151">I146*K146</f>
        <v>0</v>
      </c>
      <c r="Q146" s="14"/>
      <c r="R146" s="14"/>
      <c r="S146" s="157"/>
      <c r="T146" s="14"/>
      <c r="U146" s="14"/>
      <c r="V146" s="14"/>
      <c r="W146" s="14"/>
      <c r="X146" s="14"/>
      <c r="Y146" s="14"/>
      <c r="Z146" s="14"/>
      <c r="AA146" s="14"/>
      <c r="AB146" s="14"/>
      <c r="AC146" s="71"/>
      <c r="AD146" s="9"/>
      <c r="AE146" s="14"/>
      <c r="AF146" s="10"/>
      <c r="AG146" s="19"/>
    </row>
    <row r="147" spans="4:33" ht="12.75">
      <c r="D147" s="45"/>
      <c r="E147" s="588" t="s">
        <v>101</v>
      </c>
      <c r="F147" s="588"/>
      <c r="G147" s="588"/>
      <c r="H147" s="588"/>
      <c r="I147" s="117">
        <f t="shared" si="47"/>
        <v>0</v>
      </c>
      <c r="J147" s="113" t="s">
        <v>102</v>
      </c>
      <c r="K147" s="171">
        <f>S137</f>
        <v>0</v>
      </c>
      <c r="L147" s="588" t="s">
        <v>103</v>
      </c>
      <c r="M147" s="588"/>
      <c r="N147" s="588"/>
      <c r="O147" s="588"/>
      <c r="P147" s="15">
        <f t="shared" si="48"/>
        <v>0</v>
      </c>
      <c r="Q147" s="14"/>
      <c r="R147" s="14"/>
      <c r="S147" s="14"/>
      <c r="T147" s="14"/>
      <c r="U147" s="14"/>
      <c r="V147" s="14"/>
      <c r="W147" s="14"/>
      <c r="X147" s="14"/>
      <c r="Y147" s="14"/>
      <c r="Z147" s="14"/>
      <c r="AA147" s="14"/>
      <c r="AB147" s="14"/>
      <c r="AC147" s="71"/>
      <c r="AD147" s="9"/>
      <c r="AE147" s="14"/>
      <c r="AF147" s="10"/>
      <c r="AG147" s="19"/>
    </row>
    <row r="148" spans="4:33" ht="12.75">
      <c r="D148" s="45"/>
      <c r="E148" s="588" t="s">
        <v>101</v>
      </c>
      <c r="F148" s="588"/>
      <c r="G148" s="588"/>
      <c r="H148" s="588"/>
      <c r="I148" s="117">
        <f t="shared" si="47"/>
        <v>0</v>
      </c>
      <c r="J148" s="113" t="s">
        <v>102</v>
      </c>
      <c r="K148" s="173">
        <f>U137</f>
        <v>0</v>
      </c>
      <c r="L148" s="588" t="s">
        <v>103</v>
      </c>
      <c r="M148" s="588"/>
      <c r="N148" s="588"/>
      <c r="O148" s="588"/>
      <c r="P148" s="15">
        <f t="shared" si="48"/>
        <v>0</v>
      </c>
      <c r="Q148" s="14"/>
      <c r="R148" s="14"/>
      <c r="S148" s="14"/>
      <c r="T148" s="14"/>
      <c r="U148" s="14"/>
      <c r="V148" s="14"/>
      <c r="W148" s="14"/>
      <c r="X148" s="14"/>
      <c r="Y148" s="14"/>
      <c r="Z148" s="14"/>
      <c r="AA148" s="14"/>
      <c r="AB148" s="14"/>
      <c r="AC148" s="71"/>
      <c r="AD148" s="9"/>
      <c r="AE148" s="14"/>
      <c r="AF148" s="10"/>
      <c r="AG148" s="19"/>
    </row>
    <row r="149" spans="4:33" ht="12.75">
      <c r="D149" s="45"/>
      <c r="E149" s="588" t="s">
        <v>101</v>
      </c>
      <c r="F149" s="588"/>
      <c r="G149" s="588"/>
      <c r="H149" s="588"/>
      <c r="I149" s="117">
        <f t="shared" si="47"/>
        <v>0</v>
      </c>
      <c r="J149" s="113" t="s">
        <v>102</v>
      </c>
      <c r="K149" s="175">
        <f>W137</f>
        <v>0</v>
      </c>
      <c r="L149" s="588" t="s">
        <v>103</v>
      </c>
      <c r="M149" s="588"/>
      <c r="N149" s="588"/>
      <c r="O149" s="588"/>
      <c r="P149" s="15">
        <f t="shared" si="48"/>
        <v>0</v>
      </c>
      <c r="Q149" s="127"/>
      <c r="R149" s="127"/>
      <c r="S149" s="127"/>
      <c r="T149" s="127"/>
      <c r="U149" s="127"/>
      <c r="V149" s="127"/>
      <c r="W149" s="127"/>
      <c r="X149" s="127"/>
      <c r="Y149" s="127"/>
      <c r="Z149" s="127"/>
      <c r="AA149" s="127"/>
      <c r="AB149" s="127"/>
      <c r="AC149" s="94"/>
      <c r="AD149" s="14"/>
      <c r="AE149" s="14"/>
      <c r="AF149" s="10"/>
      <c r="AG149" s="19"/>
    </row>
    <row r="150" spans="4:33" ht="12.75">
      <c r="D150" s="45"/>
      <c r="E150" s="588" t="s">
        <v>101</v>
      </c>
      <c r="F150" s="588"/>
      <c r="G150" s="588"/>
      <c r="H150" s="588"/>
      <c r="I150" s="117">
        <f t="shared" si="47"/>
        <v>0</v>
      </c>
      <c r="J150" s="113" t="s">
        <v>102</v>
      </c>
      <c r="K150" s="177">
        <f>Y137</f>
        <v>0</v>
      </c>
      <c r="L150" s="588" t="s">
        <v>103</v>
      </c>
      <c r="M150" s="588"/>
      <c r="N150" s="588"/>
      <c r="O150" s="588"/>
      <c r="P150" s="15">
        <f t="shared" si="48"/>
        <v>0</v>
      </c>
      <c r="Q150" s="127"/>
      <c r="R150" s="127"/>
      <c r="AE150" s="14"/>
      <c r="AF150" s="10"/>
      <c r="AG150" s="19"/>
    </row>
    <row r="151" spans="4:33" ht="12.75">
      <c r="D151" s="45"/>
      <c r="E151" s="588" t="s">
        <v>101</v>
      </c>
      <c r="F151" s="588"/>
      <c r="G151" s="588"/>
      <c r="H151" s="588"/>
      <c r="I151" s="117">
        <f>0.5*AE104</f>
        <v>0</v>
      </c>
      <c r="J151" s="113" t="s">
        <v>102</v>
      </c>
      <c r="K151" s="179">
        <f>AA137</f>
        <v>0</v>
      </c>
      <c r="L151" s="588" t="s">
        <v>103</v>
      </c>
      <c r="M151" s="588"/>
      <c r="N151" s="588"/>
      <c r="O151" s="588"/>
      <c r="P151" s="15">
        <f t="shared" si="48"/>
        <v>0</v>
      </c>
      <c r="Q151" s="127"/>
      <c r="R151" s="127"/>
      <c r="S151" s="127"/>
      <c r="T151" s="127"/>
      <c r="U151" s="127"/>
      <c r="V151" s="127"/>
      <c r="W151" s="127"/>
      <c r="X151" s="127"/>
      <c r="Y151" s="127"/>
      <c r="Z151" s="127"/>
      <c r="AA151" s="127"/>
      <c r="AB151" s="127"/>
      <c r="AC151" s="94"/>
      <c r="AD151" s="14"/>
      <c r="AE151" s="14"/>
      <c r="AF151" s="10"/>
      <c r="AG151" s="19"/>
    </row>
    <row r="152" spans="4:33" ht="12.75">
      <c r="D152" s="45"/>
      <c r="E152" s="588" t="s">
        <v>101</v>
      </c>
      <c r="F152" s="588"/>
      <c r="G152" s="588"/>
      <c r="H152" s="588"/>
      <c r="I152" s="117">
        <f>AC142</f>
        <v>0</v>
      </c>
      <c r="J152" s="113" t="s">
        <v>102</v>
      </c>
      <c r="K152" s="181">
        <f>AD140</f>
        <v>0</v>
      </c>
      <c r="L152" s="588" t="s">
        <v>103</v>
      </c>
      <c r="M152" s="588"/>
      <c r="N152" s="588"/>
      <c r="O152" s="588"/>
      <c r="P152" s="120">
        <f>I152*K152</f>
        <v>0</v>
      </c>
      <c r="Q152" s="127"/>
      <c r="R152" s="127"/>
      <c r="S152" s="127"/>
      <c r="T152" s="127"/>
      <c r="U152" s="127"/>
      <c r="V152" s="127"/>
      <c r="W152" s="127"/>
      <c r="X152" s="127"/>
      <c r="Y152" s="127"/>
      <c r="Z152" s="127"/>
      <c r="AA152" s="127"/>
      <c r="AB152" s="127"/>
      <c r="AC152" s="94"/>
      <c r="AD152" s="14"/>
      <c r="AE152" s="14"/>
      <c r="AF152" s="10"/>
      <c r="AG152" s="19"/>
    </row>
    <row r="153" spans="5:33" ht="12.75">
      <c r="E153" s="328" t="s">
        <v>104</v>
      </c>
      <c r="F153" s="553"/>
      <c r="G153" s="553"/>
      <c r="H153" s="329"/>
      <c r="I153" s="117">
        <f>IF(K153=0,0,P153/K153)</f>
        <v>0</v>
      </c>
      <c r="J153" s="113" t="s">
        <v>110</v>
      </c>
      <c r="K153" s="47">
        <f>SUM(K145:K152)</f>
        <v>0</v>
      </c>
      <c r="L153" s="588" t="s">
        <v>107</v>
      </c>
      <c r="M153" s="588"/>
      <c r="N153" s="588"/>
      <c r="O153" s="588"/>
      <c r="P153" s="156">
        <f>SUM(P145:P152)</f>
        <v>0</v>
      </c>
      <c r="AC153" s="14"/>
      <c r="AD153" s="14"/>
      <c r="AE153" s="14"/>
      <c r="AF153" s="10"/>
      <c r="AG153" s="62"/>
    </row>
    <row r="154" ht="13.5" thickBot="1"/>
    <row r="155" spans="5:22" ht="13.5" thickBot="1">
      <c r="E155" s="668" t="s">
        <v>59</v>
      </c>
      <c r="F155" s="669"/>
      <c r="G155" s="669"/>
      <c r="H155" s="669"/>
      <c r="I155" s="669"/>
      <c r="J155" s="669"/>
      <c r="K155" s="669"/>
      <c r="L155" s="669"/>
      <c r="M155" s="669"/>
      <c r="N155" s="669"/>
      <c r="O155" s="669"/>
      <c r="P155" s="669"/>
      <c r="Q155" s="669"/>
      <c r="R155" s="670"/>
      <c r="S155" s="23"/>
      <c r="T155" s="23"/>
      <c r="U155" s="67"/>
      <c r="V155" s="67"/>
    </row>
    <row r="156" spans="5:33" ht="12.75">
      <c r="E156" s="108"/>
      <c r="F156" s="95">
        <v>1</v>
      </c>
      <c r="G156" s="95">
        <v>2</v>
      </c>
      <c r="H156" s="95">
        <v>3</v>
      </c>
      <c r="I156" s="95">
        <v>4</v>
      </c>
      <c r="J156" s="95">
        <v>5</v>
      </c>
      <c r="K156" s="95">
        <v>6</v>
      </c>
      <c r="L156" s="95">
        <v>7</v>
      </c>
      <c r="M156" s="95">
        <v>8</v>
      </c>
      <c r="N156" s="95">
        <v>9</v>
      </c>
      <c r="O156" s="95">
        <v>10</v>
      </c>
      <c r="P156" s="95">
        <v>11</v>
      </c>
      <c r="Q156" s="95">
        <v>12</v>
      </c>
      <c r="R156" s="95">
        <v>13</v>
      </c>
      <c r="S156" s="104">
        <v>14</v>
      </c>
      <c r="T156" s="104">
        <v>15</v>
      </c>
      <c r="U156" s="104">
        <v>16</v>
      </c>
      <c r="V156" s="104">
        <v>17</v>
      </c>
      <c r="W156" s="104">
        <v>18</v>
      </c>
      <c r="X156" s="104">
        <v>19</v>
      </c>
      <c r="Y156" s="104">
        <v>20</v>
      </c>
      <c r="Z156" s="104">
        <v>21</v>
      </c>
      <c r="AA156" s="104">
        <v>22</v>
      </c>
      <c r="AB156" s="104">
        <v>23</v>
      </c>
      <c r="AC156" s="104">
        <v>24</v>
      </c>
      <c r="AD156" s="4">
        <v>25</v>
      </c>
      <c r="AE156" s="660" t="s">
        <v>76</v>
      </c>
      <c r="AF156" s="660"/>
      <c r="AG156" s="660"/>
    </row>
    <row r="157" spans="5:33" ht="12.75">
      <c r="E157" s="13">
        <v>1</v>
      </c>
      <c r="F157" s="73" t="str">
        <f>N169</f>
        <v>-</v>
      </c>
      <c r="G157" s="73" t="str">
        <f>N170</f>
        <v>-</v>
      </c>
      <c r="H157" s="73" t="str">
        <f>N171</f>
        <v>-</v>
      </c>
      <c r="I157" s="73" t="str">
        <f>N172</f>
        <v>-</v>
      </c>
      <c r="J157" s="73" t="str">
        <f>N173</f>
        <v>-</v>
      </c>
      <c r="K157" s="73" t="str">
        <f>N174</f>
        <v>-</v>
      </c>
      <c r="L157" s="73" t="str">
        <f>N175</f>
        <v>-</v>
      </c>
      <c r="M157" s="73" t="str">
        <f>N176</f>
        <v>-</v>
      </c>
      <c r="N157" s="73" t="str">
        <f>N177</f>
        <v>-</v>
      </c>
      <c r="O157" s="73" t="str">
        <f>N178</f>
        <v>-</v>
      </c>
      <c r="P157" s="73" t="str">
        <f>N179</f>
        <v>-</v>
      </c>
      <c r="Q157" s="73" t="str">
        <f>N180</f>
        <v>-</v>
      </c>
      <c r="R157" s="73" t="str">
        <f>N181</f>
        <v>-</v>
      </c>
      <c r="S157" s="73" t="str">
        <f>N182</f>
        <v>-</v>
      </c>
      <c r="T157" s="73" t="str">
        <f>N183</f>
        <v>-</v>
      </c>
      <c r="U157" s="73" t="str">
        <f>N184</f>
        <v>-</v>
      </c>
      <c r="V157" s="73" t="str">
        <f>N185</f>
        <v>-</v>
      </c>
      <c r="W157" s="73" t="str">
        <f>N186</f>
        <v>-</v>
      </c>
      <c r="X157" s="73" t="str">
        <f>N187</f>
        <v>-</v>
      </c>
      <c r="Y157" s="73" t="str">
        <f>N188</f>
        <v>-</v>
      </c>
      <c r="Z157" s="73" t="str">
        <f>N189</f>
        <v>-</v>
      </c>
      <c r="AA157" s="73" t="str">
        <f>N190</f>
        <v>-</v>
      </c>
      <c r="AB157" s="73" t="str">
        <f>N191</f>
        <v>-</v>
      </c>
      <c r="AC157" s="73" t="str">
        <f>N192</f>
        <v>-</v>
      </c>
      <c r="AD157" s="73" t="str">
        <f>N193</f>
        <v>-</v>
      </c>
      <c r="AE157" s="110">
        <f aca="true" t="shared" si="49" ref="AE157:AE163">MAX(F157:AD157)</f>
        <v>0</v>
      </c>
      <c r="AF157" s="111">
        <f aca="true" t="shared" si="50" ref="AF157:AF163">36*AE157</f>
        <v>0</v>
      </c>
      <c r="AG157" s="58" t="s">
        <v>69</v>
      </c>
    </row>
    <row r="158" spans="5:33" ht="12.75">
      <c r="E158" s="13">
        <v>2</v>
      </c>
      <c r="F158" s="73" t="str">
        <f aca="true" t="shared" si="51" ref="F158:O163">IF(F157=$AE157,0,F157)</f>
        <v>-</v>
      </c>
      <c r="G158" s="73" t="str">
        <f t="shared" si="51"/>
        <v>-</v>
      </c>
      <c r="H158" s="73" t="str">
        <f t="shared" si="51"/>
        <v>-</v>
      </c>
      <c r="I158" s="73" t="str">
        <f t="shared" si="51"/>
        <v>-</v>
      </c>
      <c r="J158" s="73" t="str">
        <f t="shared" si="51"/>
        <v>-</v>
      </c>
      <c r="K158" s="73" t="str">
        <f t="shared" si="51"/>
        <v>-</v>
      </c>
      <c r="L158" s="73" t="str">
        <f t="shared" si="51"/>
        <v>-</v>
      </c>
      <c r="M158" s="73" t="str">
        <f t="shared" si="51"/>
        <v>-</v>
      </c>
      <c r="N158" s="73" t="str">
        <f t="shared" si="51"/>
        <v>-</v>
      </c>
      <c r="O158" s="73" t="str">
        <f t="shared" si="51"/>
        <v>-</v>
      </c>
      <c r="P158" s="73" t="str">
        <f aca="true" t="shared" si="52" ref="P158:Y163">IF(P157=$AE157,0,P157)</f>
        <v>-</v>
      </c>
      <c r="Q158" s="73" t="str">
        <f t="shared" si="52"/>
        <v>-</v>
      </c>
      <c r="R158" s="73" t="str">
        <f t="shared" si="52"/>
        <v>-</v>
      </c>
      <c r="S158" s="73" t="str">
        <f t="shared" si="52"/>
        <v>-</v>
      </c>
      <c r="T158" s="73" t="str">
        <f t="shared" si="52"/>
        <v>-</v>
      </c>
      <c r="U158" s="73" t="str">
        <f t="shared" si="52"/>
        <v>-</v>
      </c>
      <c r="V158" s="73" t="str">
        <f t="shared" si="52"/>
        <v>-</v>
      </c>
      <c r="W158" s="73" t="str">
        <f t="shared" si="52"/>
        <v>-</v>
      </c>
      <c r="X158" s="73" t="str">
        <f t="shared" si="52"/>
        <v>-</v>
      </c>
      <c r="Y158" s="73" t="str">
        <f t="shared" si="52"/>
        <v>-</v>
      </c>
      <c r="Z158" s="73" t="str">
        <f aca="true" t="shared" si="53" ref="Z158:AD163">IF(Z157=$AE157,0,Z157)</f>
        <v>-</v>
      </c>
      <c r="AA158" s="73" t="str">
        <f t="shared" si="53"/>
        <v>-</v>
      </c>
      <c r="AB158" s="73" t="str">
        <f t="shared" si="53"/>
        <v>-</v>
      </c>
      <c r="AC158" s="73" t="str">
        <f t="shared" si="53"/>
        <v>-</v>
      </c>
      <c r="AD158" s="105" t="str">
        <f t="shared" si="53"/>
        <v>-</v>
      </c>
      <c r="AE158" s="96">
        <f t="shared" si="49"/>
        <v>0</v>
      </c>
      <c r="AF158" s="109">
        <f t="shared" si="50"/>
        <v>0</v>
      </c>
      <c r="AG158" s="58" t="s">
        <v>70</v>
      </c>
    </row>
    <row r="159" spans="5:33" ht="12.75">
      <c r="E159" s="13">
        <v>3</v>
      </c>
      <c r="F159" s="73" t="str">
        <f t="shared" si="51"/>
        <v>-</v>
      </c>
      <c r="G159" s="73" t="str">
        <f t="shared" si="51"/>
        <v>-</v>
      </c>
      <c r="H159" s="73" t="str">
        <f t="shared" si="51"/>
        <v>-</v>
      </c>
      <c r="I159" s="73" t="str">
        <f t="shared" si="51"/>
        <v>-</v>
      </c>
      <c r="J159" s="73" t="str">
        <f t="shared" si="51"/>
        <v>-</v>
      </c>
      <c r="K159" s="73" t="str">
        <f t="shared" si="51"/>
        <v>-</v>
      </c>
      <c r="L159" s="73" t="str">
        <f t="shared" si="51"/>
        <v>-</v>
      </c>
      <c r="M159" s="73" t="str">
        <f t="shared" si="51"/>
        <v>-</v>
      </c>
      <c r="N159" s="73" t="str">
        <f t="shared" si="51"/>
        <v>-</v>
      </c>
      <c r="O159" s="73" t="str">
        <f t="shared" si="51"/>
        <v>-</v>
      </c>
      <c r="P159" s="73" t="str">
        <f t="shared" si="52"/>
        <v>-</v>
      </c>
      <c r="Q159" s="73" t="str">
        <f t="shared" si="52"/>
        <v>-</v>
      </c>
      <c r="R159" s="73" t="str">
        <f t="shared" si="52"/>
        <v>-</v>
      </c>
      <c r="S159" s="73" t="str">
        <f t="shared" si="52"/>
        <v>-</v>
      </c>
      <c r="T159" s="73" t="str">
        <f t="shared" si="52"/>
        <v>-</v>
      </c>
      <c r="U159" s="73" t="str">
        <f t="shared" si="52"/>
        <v>-</v>
      </c>
      <c r="V159" s="73" t="str">
        <f t="shared" si="52"/>
        <v>-</v>
      </c>
      <c r="W159" s="73" t="str">
        <f t="shared" si="52"/>
        <v>-</v>
      </c>
      <c r="X159" s="73" t="str">
        <f t="shared" si="52"/>
        <v>-</v>
      </c>
      <c r="Y159" s="73" t="str">
        <f t="shared" si="52"/>
        <v>-</v>
      </c>
      <c r="Z159" s="73" t="str">
        <f t="shared" si="53"/>
        <v>-</v>
      </c>
      <c r="AA159" s="73" t="str">
        <f t="shared" si="53"/>
        <v>-</v>
      </c>
      <c r="AB159" s="73" t="str">
        <f t="shared" si="53"/>
        <v>-</v>
      </c>
      <c r="AC159" s="73" t="str">
        <f t="shared" si="53"/>
        <v>-</v>
      </c>
      <c r="AD159" s="105" t="str">
        <f t="shared" si="53"/>
        <v>-</v>
      </c>
      <c r="AE159" s="96">
        <f t="shared" si="49"/>
        <v>0</v>
      </c>
      <c r="AF159" s="109">
        <f t="shared" si="50"/>
        <v>0</v>
      </c>
      <c r="AG159" s="58" t="s">
        <v>71</v>
      </c>
    </row>
    <row r="160" spans="5:33" ht="12.75">
      <c r="E160" s="13">
        <v>4</v>
      </c>
      <c r="F160" s="73" t="str">
        <f t="shared" si="51"/>
        <v>-</v>
      </c>
      <c r="G160" s="73" t="str">
        <f t="shared" si="51"/>
        <v>-</v>
      </c>
      <c r="H160" s="73" t="str">
        <f t="shared" si="51"/>
        <v>-</v>
      </c>
      <c r="I160" s="73" t="str">
        <f t="shared" si="51"/>
        <v>-</v>
      </c>
      <c r="J160" s="73" t="str">
        <f t="shared" si="51"/>
        <v>-</v>
      </c>
      <c r="K160" s="73" t="str">
        <f t="shared" si="51"/>
        <v>-</v>
      </c>
      <c r="L160" s="73" t="str">
        <f t="shared" si="51"/>
        <v>-</v>
      </c>
      <c r="M160" s="73" t="str">
        <f t="shared" si="51"/>
        <v>-</v>
      </c>
      <c r="N160" s="73" t="str">
        <f t="shared" si="51"/>
        <v>-</v>
      </c>
      <c r="O160" s="73" t="str">
        <f t="shared" si="51"/>
        <v>-</v>
      </c>
      <c r="P160" s="73" t="str">
        <f t="shared" si="52"/>
        <v>-</v>
      </c>
      <c r="Q160" s="73" t="str">
        <f t="shared" si="52"/>
        <v>-</v>
      </c>
      <c r="R160" s="73" t="str">
        <f t="shared" si="52"/>
        <v>-</v>
      </c>
      <c r="S160" s="73" t="str">
        <f t="shared" si="52"/>
        <v>-</v>
      </c>
      <c r="T160" s="73" t="str">
        <f t="shared" si="52"/>
        <v>-</v>
      </c>
      <c r="U160" s="73" t="str">
        <f t="shared" si="52"/>
        <v>-</v>
      </c>
      <c r="V160" s="73" t="str">
        <f t="shared" si="52"/>
        <v>-</v>
      </c>
      <c r="W160" s="73" t="str">
        <f t="shared" si="52"/>
        <v>-</v>
      </c>
      <c r="X160" s="73" t="str">
        <f t="shared" si="52"/>
        <v>-</v>
      </c>
      <c r="Y160" s="73" t="str">
        <f t="shared" si="52"/>
        <v>-</v>
      </c>
      <c r="Z160" s="73" t="str">
        <f t="shared" si="53"/>
        <v>-</v>
      </c>
      <c r="AA160" s="73" t="str">
        <f t="shared" si="53"/>
        <v>-</v>
      </c>
      <c r="AB160" s="73" t="str">
        <f t="shared" si="53"/>
        <v>-</v>
      </c>
      <c r="AC160" s="73" t="str">
        <f t="shared" si="53"/>
        <v>-</v>
      </c>
      <c r="AD160" s="105" t="str">
        <f t="shared" si="53"/>
        <v>-</v>
      </c>
      <c r="AE160" s="96">
        <f t="shared" si="49"/>
        <v>0</v>
      </c>
      <c r="AF160" s="109">
        <f t="shared" si="50"/>
        <v>0</v>
      </c>
      <c r="AG160" s="58" t="s">
        <v>72</v>
      </c>
    </row>
    <row r="161" spans="5:33" ht="12.75">
      <c r="E161" s="13">
        <v>5</v>
      </c>
      <c r="F161" s="73" t="str">
        <f t="shared" si="51"/>
        <v>-</v>
      </c>
      <c r="G161" s="73" t="str">
        <f t="shared" si="51"/>
        <v>-</v>
      </c>
      <c r="H161" s="73" t="str">
        <f t="shared" si="51"/>
        <v>-</v>
      </c>
      <c r="I161" s="73" t="str">
        <f t="shared" si="51"/>
        <v>-</v>
      </c>
      <c r="J161" s="73" t="str">
        <f t="shared" si="51"/>
        <v>-</v>
      </c>
      <c r="K161" s="73" t="str">
        <f t="shared" si="51"/>
        <v>-</v>
      </c>
      <c r="L161" s="73" t="str">
        <f t="shared" si="51"/>
        <v>-</v>
      </c>
      <c r="M161" s="73" t="str">
        <f t="shared" si="51"/>
        <v>-</v>
      </c>
      <c r="N161" s="73" t="str">
        <f t="shared" si="51"/>
        <v>-</v>
      </c>
      <c r="O161" s="73" t="str">
        <f t="shared" si="51"/>
        <v>-</v>
      </c>
      <c r="P161" s="73" t="str">
        <f t="shared" si="52"/>
        <v>-</v>
      </c>
      <c r="Q161" s="73" t="str">
        <f t="shared" si="52"/>
        <v>-</v>
      </c>
      <c r="R161" s="73" t="str">
        <f t="shared" si="52"/>
        <v>-</v>
      </c>
      <c r="S161" s="73" t="str">
        <f t="shared" si="52"/>
        <v>-</v>
      </c>
      <c r="T161" s="73" t="str">
        <f t="shared" si="52"/>
        <v>-</v>
      </c>
      <c r="U161" s="73" t="str">
        <f t="shared" si="52"/>
        <v>-</v>
      </c>
      <c r="V161" s="73" t="str">
        <f t="shared" si="52"/>
        <v>-</v>
      </c>
      <c r="W161" s="73" t="str">
        <f t="shared" si="52"/>
        <v>-</v>
      </c>
      <c r="X161" s="73" t="str">
        <f t="shared" si="52"/>
        <v>-</v>
      </c>
      <c r="Y161" s="73" t="str">
        <f t="shared" si="52"/>
        <v>-</v>
      </c>
      <c r="Z161" s="73" t="str">
        <f t="shared" si="53"/>
        <v>-</v>
      </c>
      <c r="AA161" s="73" t="str">
        <f t="shared" si="53"/>
        <v>-</v>
      </c>
      <c r="AB161" s="73" t="str">
        <f t="shared" si="53"/>
        <v>-</v>
      </c>
      <c r="AC161" s="73" t="str">
        <f t="shared" si="53"/>
        <v>-</v>
      </c>
      <c r="AD161" s="105" t="str">
        <f t="shared" si="53"/>
        <v>-</v>
      </c>
      <c r="AE161" s="96">
        <f t="shared" si="49"/>
        <v>0</v>
      </c>
      <c r="AF161" s="109">
        <f t="shared" si="50"/>
        <v>0</v>
      </c>
      <c r="AG161" s="58" t="s">
        <v>73</v>
      </c>
    </row>
    <row r="162" spans="5:33" ht="12.75">
      <c r="E162" s="13">
        <v>6</v>
      </c>
      <c r="F162" s="73" t="str">
        <f t="shared" si="51"/>
        <v>-</v>
      </c>
      <c r="G162" s="73" t="str">
        <f t="shared" si="51"/>
        <v>-</v>
      </c>
      <c r="H162" s="73" t="str">
        <f t="shared" si="51"/>
        <v>-</v>
      </c>
      <c r="I162" s="73" t="str">
        <f t="shared" si="51"/>
        <v>-</v>
      </c>
      <c r="J162" s="73" t="str">
        <f t="shared" si="51"/>
        <v>-</v>
      </c>
      <c r="K162" s="73" t="str">
        <f t="shared" si="51"/>
        <v>-</v>
      </c>
      <c r="L162" s="73" t="str">
        <f t="shared" si="51"/>
        <v>-</v>
      </c>
      <c r="M162" s="73" t="str">
        <f t="shared" si="51"/>
        <v>-</v>
      </c>
      <c r="N162" s="73" t="str">
        <f t="shared" si="51"/>
        <v>-</v>
      </c>
      <c r="O162" s="73" t="str">
        <f t="shared" si="51"/>
        <v>-</v>
      </c>
      <c r="P162" s="73" t="str">
        <f t="shared" si="52"/>
        <v>-</v>
      </c>
      <c r="Q162" s="73" t="str">
        <f t="shared" si="52"/>
        <v>-</v>
      </c>
      <c r="R162" s="73" t="str">
        <f t="shared" si="52"/>
        <v>-</v>
      </c>
      <c r="S162" s="73" t="str">
        <f t="shared" si="52"/>
        <v>-</v>
      </c>
      <c r="T162" s="73" t="str">
        <f t="shared" si="52"/>
        <v>-</v>
      </c>
      <c r="U162" s="73" t="str">
        <f t="shared" si="52"/>
        <v>-</v>
      </c>
      <c r="V162" s="73" t="str">
        <f t="shared" si="52"/>
        <v>-</v>
      </c>
      <c r="W162" s="73" t="str">
        <f t="shared" si="52"/>
        <v>-</v>
      </c>
      <c r="X162" s="73" t="str">
        <f t="shared" si="52"/>
        <v>-</v>
      </c>
      <c r="Y162" s="73" t="str">
        <f t="shared" si="52"/>
        <v>-</v>
      </c>
      <c r="Z162" s="73" t="str">
        <f t="shared" si="53"/>
        <v>-</v>
      </c>
      <c r="AA162" s="73" t="str">
        <f t="shared" si="53"/>
        <v>-</v>
      </c>
      <c r="AB162" s="73" t="str">
        <f t="shared" si="53"/>
        <v>-</v>
      </c>
      <c r="AC162" s="73" t="str">
        <f t="shared" si="53"/>
        <v>-</v>
      </c>
      <c r="AD162" s="105" t="str">
        <f t="shared" si="53"/>
        <v>-</v>
      </c>
      <c r="AE162" s="96">
        <f t="shared" si="49"/>
        <v>0</v>
      </c>
      <c r="AF162" s="109">
        <f t="shared" si="50"/>
        <v>0</v>
      </c>
      <c r="AG162" s="58" t="s">
        <v>74</v>
      </c>
    </row>
    <row r="163" spans="5:33" ht="12.75">
      <c r="E163" s="39">
        <v>7</v>
      </c>
      <c r="F163" s="106" t="str">
        <f t="shared" si="51"/>
        <v>-</v>
      </c>
      <c r="G163" s="106" t="str">
        <f t="shared" si="51"/>
        <v>-</v>
      </c>
      <c r="H163" s="106" t="str">
        <f t="shared" si="51"/>
        <v>-</v>
      </c>
      <c r="I163" s="106" t="str">
        <f t="shared" si="51"/>
        <v>-</v>
      </c>
      <c r="J163" s="106" t="str">
        <f t="shared" si="51"/>
        <v>-</v>
      </c>
      <c r="K163" s="106" t="str">
        <f t="shared" si="51"/>
        <v>-</v>
      </c>
      <c r="L163" s="106" t="str">
        <f t="shared" si="51"/>
        <v>-</v>
      </c>
      <c r="M163" s="106" t="str">
        <f t="shared" si="51"/>
        <v>-</v>
      </c>
      <c r="N163" s="106" t="str">
        <f t="shared" si="51"/>
        <v>-</v>
      </c>
      <c r="O163" s="106" t="str">
        <f t="shared" si="51"/>
        <v>-</v>
      </c>
      <c r="P163" s="106" t="str">
        <f t="shared" si="52"/>
        <v>-</v>
      </c>
      <c r="Q163" s="106" t="str">
        <f t="shared" si="52"/>
        <v>-</v>
      </c>
      <c r="R163" s="106" t="str">
        <f t="shared" si="52"/>
        <v>-</v>
      </c>
      <c r="S163" s="106" t="str">
        <f t="shared" si="52"/>
        <v>-</v>
      </c>
      <c r="T163" s="106" t="str">
        <f t="shared" si="52"/>
        <v>-</v>
      </c>
      <c r="U163" s="106" t="str">
        <f t="shared" si="52"/>
        <v>-</v>
      </c>
      <c r="V163" s="106" t="str">
        <f t="shared" si="52"/>
        <v>-</v>
      </c>
      <c r="W163" s="106" t="str">
        <f t="shared" si="52"/>
        <v>-</v>
      </c>
      <c r="X163" s="106" t="str">
        <f t="shared" si="52"/>
        <v>-</v>
      </c>
      <c r="Y163" s="106" t="str">
        <f t="shared" si="52"/>
        <v>-</v>
      </c>
      <c r="Z163" s="106" t="str">
        <f t="shared" si="53"/>
        <v>-</v>
      </c>
      <c r="AA163" s="106" t="str">
        <f t="shared" si="53"/>
        <v>-</v>
      </c>
      <c r="AB163" s="106" t="str">
        <f t="shared" si="53"/>
        <v>-</v>
      </c>
      <c r="AC163" s="106" t="str">
        <f t="shared" si="53"/>
        <v>-</v>
      </c>
      <c r="AD163" s="107" t="str">
        <f t="shared" si="53"/>
        <v>-</v>
      </c>
      <c r="AE163" s="96">
        <f t="shared" si="49"/>
        <v>0</v>
      </c>
      <c r="AF163" s="109">
        <f t="shared" si="50"/>
        <v>0</v>
      </c>
      <c r="AG163" s="59" t="s">
        <v>75</v>
      </c>
    </row>
    <row r="164" spans="5:33" ht="12.75">
      <c r="E164" s="14"/>
      <c r="F164" s="73"/>
      <c r="G164" s="73"/>
      <c r="H164" s="73"/>
      <c r="I164" s="73"/>
      <c r="J164" s="73"/>
      <c r="K164" s="73"/>
      <c r="L164" s="73"/>
      <c r="M164" s="73"/>
      <c r="N164" s="73"/>
      <c r="O164" s="106"/>
      <c r="P164" s="106"/>
      <c r="Q164" s="106"/>
      <c r="R164" s="106"/>
      <c r="S164" s="106"/>
      <c r="T164" s="106"/>
      <c r="U164" s="106"/>
      <c r="V164" s="106"/>
      <c r="W164" s="106"/>
      <c r="X164" s="106"/>
      <c r="Y164" s="106"/>
      <c r="Z164" s="106"/>
      <c r="AA164" s="106"/>
      <c r="AB164" s="106"/>
      <c r="AC164" s="73"/>
      <c r="AD164" s="73"/>
      <c r="AE164" s="125"/>
      <c r="AF164" s="126"/>
      <c r="AG164" s="56"/>
    </row>
    <row r="165" spans="5:33" ht="12.75">
      <c r="E165" s="95"/>
      <c r="F165" s="95"/>
      <c r="G165" s="95"/>
      <c r="H165" s="95"/>
      <c r="I165" s="95"/>
      <c r="J165" s="95"/>
      <c r="K165" s="95"/>
      <c r="L165" s="95"/>
      <c r="M165" s="95"/>
      <c r="N165" s="95"/>
      <c r="O165" s="328" t="s">
        <v>54</v>
      </c>
      <c r="P165" s="553"/>
      <c r="Q165" s="553"/>
      <c r="R165" s="553"/>
      <c r="S165" s="553"/>
      <c r="T165" s="553"/>
      <c r="U165" s="553"/>
      <c r="V165" s="553"/>
      <c r="W165" s="553"/>
      <c r="X165" s="553"/>
      <c r="Y165" s="553"/>
      <c r="Z165" s="553"/>
      <c r="AA165" s="553"/>
      <c r="AB165" s="329"/>
      <c r="AC165" s="23"/>
      <c r="AD165" s="23"/>
      <c r="AE165" s="23"/>
      <c r="AF165" s="23"/>
      <c r="AG165" s="23"/>
    </row>
    <row r="166" spans="5:33" ht="12.75">
      <c r="E166" s="14" t="s">
        <v>56</v>
      </c>
      <c r="F166" s="656">
        <v>38231</v>
      </c>
      <c r="G166" s="656"/>
      <c r="H166" s="665" t="s">
        <v>57</v>
      </c>
      <c r="I166" s="667"/>
      <c r="J166" s="667"/>
      <c r="K166" s="667"/>
      <c r="L166" s="667"/>
      <c r="M166" s="667"/>
      <c r="N166" s="95"/>
      <c r="O166" s="588">
        <v>1</v>
      </c>
      <c r="P166" s="649"/>
      <c r="Q166" s="588">
        <v>2</v>
      </c>
      <c r="R166" s="649"/>
      <c r="S166" s="588">
        <v>3</v>
      </c>
      <c r="T166" s="649"/>
      <c r="U166" s="588">
        <v>4</v>
      </c>
      <c r="V166" s="649"/>
      <c r="W166" s="588">
        <v>5</v>
      </c>
      <c r="X166" s="649"/>
      <c r="Y166" s="588">
        <v>6</v>
      </c>
      <c r="Z166" s="649"/>
      <c r="AA166" s="588">
        <v>7</v>
      </c>
      <c r="AB166" s="588"/>
      <c r="AC166" s="14"/>
      <c r="AD166" s="14"/>
      <c r="AE166" s="14"/>
      <c r="AF166" s="14"/>
      <c r="AG166" s="14"/>
    </row>
    <row r="167" spans="4:33" ht="12.75">
      <c r="D167" s="5" t="s">
        <v>155</v>
      </c>
      <c r="E167" s="639" t="s">
        <v>94</v>
      </c>
      <c r="F167" s="639"/>
      <c r="G167" s="639"/>
      <c r="H167" s="639"/>
      <c r="I167" s="639"/>
      <c r="J167" s="639"/>
      <c r="K167" s="639"/>
      <c r="L167" s="639"/>
      <c r="M167" s="639"/>
      <c r="N167" s="640"/>
      <c r="O167" s="98">
        <f>AF157</f>
        <v>0</v>
      </c>
      <c r="P167" s="97" t="s">
        <v>53</v>
      </c>
      <c r="Q167" s="99">
        <f>AF158</f>
        <v>0</v>
      </c>
      <c r="R167" s="97" t="s">
        <v>53</v>
      </c>
      <c r="S167" s="99">
        <f>AF159</f>
        <v>0</v>
      </c>
      <c r="T167" s="97" t="s">
        <v>53</v>
      </c>
      <c r="U167" s="99">
        <f>AF160</f>
        <v>0</v>
      </c>
      <c r="V167" s="97" t="s">
        <v>53</v>
      </c>
      <c r="W167" s="99">
        <f>AF161</f>
        <v>0</v>
      </c>
      <c r="X167" s="97" t="s">
        <v>53</v>
      </c>
      <c r="Y167" s="99">
        <f>AF162</f>
        <v>0</v>
      </c>
      <c r="Z167" s="97" t="s">
        <v>53</v>
      </c>
      <c r="AA167" s="100">
        <f>AF163</f>
        <v>0</v>
      </c>
      <c r="AB167" s="60" t="s">
        <v>53</v>
      </c>
      <c r="AC167" s="14"/>
      <c r="AD167" s="14"/>
      <c r="AE167" s="14"/>
      <c r="AF167" s="23"/>
      <c r="AG167" s="23"/>
    </row>
    <row r="168" spans="4:33" ht="12.75">
      <c r="D168" s="243" t="s">
        <v>153</v>
      </c>
      <c r="E168" s="5" t="str">
        <f>'AA'!B65</f>
        <v>Contr.</v>
      </c>
      <c r="F168" s="588" t="s">
        <v>1</v>
      </c>
      <c r="G168" s="588"/>
      <c r="H168" s="588" t="s">
        <v>2</v>
      </c>
      <c r="I168" s="588"/>
      <c r="J168" s="588" t="s">
        <v>49</v>
      </c>
      <c r="K168" s="588"/>
      <c r="L168" s="5" t="s">
        <v>51</v>
      </c>
      <c r="M168" s="5" t="s">
        <v>15</v>
      </c>
      <c r="N168" s="43" t="s">
        <v>58</v>
      </c>
      <c r="O168" s="42" t="s">
        <v>3</v>
      </c>
      <c r="P168" s="43" t="s">
        <v>4</v>
      </c>
      <c r="Q168" s="42" t="s">
        <v>3</v>
      </c>
      <c r="R168" s="43" t="s">
        <v>4</v>
      </c>
      <c r="S168" s="42" t="s">
        <v>3</v>
      </c>
      <c r="T168" s="43" t="s">
        <v>4</v>
      </c>
      <c r="U168" s="42" t="s">
        <v>3</v>
      </c>
      <c r="V168" s="43" t="s">
        <v>4</v>
      </c>
      <c r="W168" s="42" t="s">
        <v>3</v>
      </c>
      <c r="X168" s="43" t="s">
        <v>4</v>
      </c>
      <c r="Y168" s="42" t="s">
        <v>3</v>
      </c>
      <c r="Z168" s="43" t="s">
        <v>4</v>
      </c>
      <c r="AA168" s="101" t="s">
        <v>3</v>
      </c>
      <c r="AB168" s="42" t="s">
        <v>4</v>
      </c>
      <c r="AC168" s="94"/>
      <c r="AD168" s="14"/>
      <c r="AE168" s="14"/>
      <c r="AF168" s="10"/>
      <c r="AG168" s="19"/>
    </row>
    <row r="169" spans="3:33" ht="12.75">
      <c r="C169" s="45">
        <v>1</v>
      </c>
      <c r="D169" s="5">
        <f>IF(F169=D$2,0,IF(F169&gt;=F$166,36,'AA'!J66))</f>
        <v>0</v>
      </c>
      <c r="E169" s="60" t="str">
        <f>IF(F169=D$2,D$2,AND(F169&lt;=H169,D169&gt;0,D169&lt;=36))</f>
        <v>-</v>
      </c>
      <c r="F169" s="662" t="str">
        <f>IF('AA'!D66=0,$D$2,'AA'!D66)</f>
        <v>-</v>
      </c>
      <c r="G169" s="663"/>
      <c r="H169" s="656" t="str">
        <f>IF('AA'!G66=0,$D$2,'AA'!G66)</f>
        <v>-</v>
      </c>
      <c r="I169" s="656"/>
      <c r="J169" s="657" t="str">
        <f>'AA'!M66</f>
        <v>-</v>
      </c>
      <c r="K169" s="588"/>
      <c r="L169" s="47" t="str">
        <f>'AA'!O66</f>
        <v>-</v>
      </c>
      <c r="M169" s="47" t="str">
        <f>'AA'!Q66</f>
        <v>-</v>
      </c>
      <c r="N169" s="53" t="str">
        <f>IF(F169=$D$2,$D$2,IF(F169&gt;=$F$166,36/36,'AA'!J66/36))</f>
        <v>-</v>
      </c>
      <c r="O169" s="51">
        <f aca="true" t="shared" si="54" ref="O169:O193">IF($N169=$O$167/36,$L169,0)</f>
        <v>0</v>
      </c>
      <c r="P169" s="52">
        <f aca="true" t="shared" si="55" ref="P169:P195">IF($N169=$O$167/36,$M169,0)</f>
        <v>0</v>
      </c>
      <c r="Q169" s="51">
        <f aca="true" t="shared" si="56" ref="Q169:Q193">IF($N169=$Q$167/36,$L169,0)</f>
        <v>0</v>
      </c>
      <c r="R169" s="52">
        <f aca="true" t="shared" si="57" ref="R169:R195">IF($N169=$Q$167/36,$M169,0)</f>
        <v>0</v>
      </c>
      <c r="S169" s="51">
        <f aca="true" t="shared" si="58" ref="S169:S193">IF($N169=$S$167/36,$L169,0)</f>
        <v>0</v>
      </c>
      <c r="T169" s="52">
        <f aca="true" t="shared" si="59" ref="T169:T195">IF($N169=$S$167/36,$M169,0)</f>
        <v>0</v>
      </c>
      <c r="U169" s="51">
        <f aca="true" t="shared" si="60" ref="U169:U193">IF($N169=$U$167/36,$L169,0)</f>
        <v>0</v>
      </c>
      <c r="V169" s="52">
        <f aca="true" t="shared" si="61" ref="V169:V195">IF($N169=$U$167/36,$M169,0)</f>
        <v>0</v>
      </c>
      <c r="W169" s="51">
        <f aca="true" t="shared" si="62" ref="W169:W193">IF($N169=$W$167/36,$L169,0)</f>
        <v>0</v>
      </c>
      <c r="X169" s="52">
        <f aca="true" t="shared" si="63" ref="X169:X195">IF($N169=$W$167/36,$M169,0)</f>
        <v>0</v>
      </c>
      <c r="Y169" s="51">
        <f aca="true" t="shared" si="64" ref="Y169:Y193">IF($N169=$Y$167/36,$L169,0)</f>
        <v>0</v>
      </c>
      <c r="Z169" s="52">
        <f aca="true" t="shared" si="65" ref="Z169:Z195">IF($N169=$Y$167/36,$M169,0)</f>
        <v>0</v>
      </c>
      <c r="AA169" s="51">
        <f aca="true" t="shared" si="66" ref="AA169:AA193">IF($N169=$AA$167/36,$L169,0)</f>
        <v>0</v>
      </c>
      <c r="AB169" s="129">
        <f aca="true" t="shared" si="67" ref="AB169:AB195">IF($N169=$AA$167/36,$M169,0)</f>
        <v>0</v>
      </c>
      <c r="AC169" s="94"/>
      <c r="AD169" s="14"/>
      <c r="AE169" s="14"/>
      <c r="AF169" s="10"/>
      <c r="AG169" s="19"/>
    </row>
    <row r="170" spans="3:33" ht="12.75">
      <c r="C170" s="46">
        <v>2</v>
      </c>
      <c r="D170" s="5">
        <f>IF(F170=D$2,0,IF(F170&gt;=F$166,36,'AA'!J67))</f>
        <v>0</v>
      </c>
      <c r="E170" s="60" t="str">
        <f>IF(F170=D$2,D$2,AND(F170&lt;=H170,D170&gt;0,D170&lt;=36))</f>
        <v>-</v>
      </c>
      <c r="F170" s="662" t="str">
        <f>IF('AA'!D67=0,$D$2,'AA'!D67)</f>
        <v>-</v>
      </c>
      <c r="G170" s="663"/>
      <c r="H170" s="656" t="str">
        <f>IF('AA'!G67=0,$D$2,'AA'!G67)</f>
        <v>-</v>
      </c>
      <c r="I170" s="656"/>
      <c r="J170" s="657" t="str">
        <f>'AA'!M67</f>
        <v>-</v>
      </c>
      <c r="K170" s="588"/>
      <c r="L170" s="47" t="str">
        <f>'AA'!O67</f>
        <v>-</v>
      </c>
      <c r="M170" s="47" t="str">
        <f>'AA'!Q67</f>
        <v>-</v>
      </c>
      <c r="N170" s="53" t="str">
        <f>IF(F170=$D$2,$D$2,IF(F170&gt;=$F$166,36/36,'AA'!J67/36))</f>
        <v>-</v>
      </c>
      <c r="O170" s="51">
        <f t="shared" si="54"/>
        <v>0</v>
      </c>
      <c r="P170" s="52">
        <f t="shared" si="55"/>
        <v>0</v>
      </c>
      <c r="Q170" s="51">
        <f t="shared" si="56"/>
        <v>0</v>
      </c>
      <c r="R170" s="52">
        <f t="shared" si="57"/>
        <v>0</v>
      </c>
      <c r="S170" s="51">
        <f t="shared" si="58"/>
        <v>0</v>
      </c>
      <c r="T170" s="52">
        <f t="shared" si="59"/>
        <v>0</v>
      </c>
      <c r="U170" s="51">
        <f t="shared" si="60"/>
        <v>0</v>
      </c>
      <c r="V170" s="52">
        <f t="shared" si="61"/>
        <v>0</v>
      </c>
      <c r="W170" s="51">
        <f t="shared" si="62"/>
        <v>0</v>
      </c>
      <c r="X170" s="52">
        <f t="shared" si="63"/>
        <v>0</v>
      </c>
      <c r="Y170" s="51">
        <f t="shared" si="64"/>
        <v>0</v>
      </c>
      <c r="Z170" s="52">
        <f t="shared" si="65"/>
        <v>0</v>
      </c>
      <c r="AA170" s="51">
        <f t="shared" si="66"/>
        <v>0</v>
      </c>
      <c r="AB170" s="129">
        <f t="shared" si="67"/>
        <v>0</v>
      </c>
      <c r="AC170" s="94"/>
      <c r="AD170" s="14"/>
      <c r="AE170" s="14"/>
      <c r="AF170" s="10"/>
      <c r="AG170" s="19"/>
    </row>
    <row r="171" spans="3:33" ht="12.75">
      <c r="C171" s="45">
        <v>3</v>
      </c>
      <c r="D171" s="5">
        <f>IF(F171=D$2,0,IF(F171&gt;=F$166,36,'AA'!J68))</f>
        <v>0</v>
      </c>
      <c r="E171" s="60" t="str">
        <f aca="true" t="shared" si="68" ref="E171:E193">IF(F171=D$2,D$2,AND(F171&lt;=H171,D171&gt;0,D171&lt;=36))</f>
        <v>-</v>
      </c>
      <c r="F171" s="662" t="str">
        <f>IF('AA'!D68=0,$D$2,'AA'!D68)</f>
        <v>-</v>
      </c>
      <c r="G171" s="663"/>
      <c r="H171" s="656" t="str">
        <f>IF('AA'!G68=0,$D$2,'AA'!G68)</f>
        <v>-</v>
      </c>
      <c r="I171" s="656"/>
      <c r="J171" s="657" t="str">
        <f>'AA'!M68</f>
        <v>-</v>
      </c>
      <c r="K171" s="588"/>
      <c r="L171" s="47" t="str">
        <f>'AA'!O68</f>
        <v>-</v>
      </c>
      <c r="M171" s="47" t="str">
        <f>'AA'!Q68</f>
        <v>-</v>
      </c>
      <c r="N171" s="53" t="str">
        <f>IF(F171=$D$2,$D$2,IF(F171&gt;=$F$166,36/36,'AA'!J68/36))</f>
        <v>-</v>
      </c>
      <c r="O171" s="51">
        <f t="shared" si="54"/>
        <v>0</v>
      </c>
      <c r="P171" s="52">
        <f t="shared" si="55"/>
        <v>0</v>
      </c>
      <c r="Q171" s="51">
        <f t="shared" si="56"/>
        <v>0</v>
      </c>
      <c r="R171" s="52">
        <f t="shared" si="57"/>
        <v>0</v>
      </c>
      <c r="S171" s="51">
        <f t="shared" si="58"/>
        <v>0</v>
      </c>
      <c r="T171" s="52">
        <f t="shared" si="59"/>
        <v>0</v>
      </c>
      <c r="U171" s="51">
        <f t="shared" si="60"/>
        <v>0</v>
      </c>
      <c r="V171" s="52">
        <f t="shared" si="61"/>
        <v>0</v>
      </c>
      <c r="W171" s="51">
        <f t="shared" si="62"/>
        <v>0</v>
      </c>
      <c r="X171" s="52">
        <f t="shared" si="63"/>
        <v>0</v>
      </c>
      <c r="Y171" s="51">
        <f t="shared" si="64"/>
        <v>0</v>
      </c>
      <c r="Z171" s="52">
        <f t="shared" si="65"/>
        <v>0</v>
      </c>
      <c r="AA171" s="51">
        <f t="shared" si="66"/>
        <v>0</v>
      </c>
      <c r="AB171" s="129">
        <f t="shared" si="67"/>
        <v>0</v>
      </c>
      <c r="AC171" s="94"/>
      <c r="AD171" s="14"/>
      <c r="AE171" s="14"/>
      <c r="AF171" s="10"/>
      <c r="AG171" s="19"/>
    </row>
    <row r="172" spans="3:33" ht="12.75">
      <c r="C172" s="46">
        <v>4</v>
      </c>
      <c r="D172" s="5">
        <f>IF(F172=D$2,0,IF(F172&gt;=F$166,36,'AA'!J69))</f>
        <v>0</v>
      </c>
      <c r="E172" s="60" t="str">
        <f t="shared" si="68"/>
        <v>-</v>
      </c>
      <c r="F172" s="662" t="str">
        <f>IF('AA'!D69=0,$D$2,'AA'!D69)</f>
        <v>-</v>
      </c>
      <c r="G172" s="663"/>
      <c r="H172" s="656" t="str">
        <f>IF('AA'!G69=0,$D$2,'AA'!G69)</f>
        <v>-</v>
      </c>
      <c r="I172" s="656"/>
      <c r="J172" s="657" t="str">
        <f>'AA'!M69</f>
        <v>-</v>
      </c>
      <c r="K172" s="588"/>
      <c r="L172" s="47" t="str">
        <f>'AA'!O69</f>
        <v>-</v>
      </c>
      <c r="M172" s="47" t="str">
        <f>'AA'!Q69</f>
        <v>-</v>
      </c>
      <c r="N172" s="53" t="str">
        <f>IF(F172=$D$2,$D$2,IF(F172&gt;=$F$166,36/36,'AA'!J69/36))</f>
        <v>-</v>
      </c>
      <c r="O172" s="51">
        <f t="shared" si="54"/>
        <v>0</v>
      </c>
      <c r="P172" s="52">
        <f t="shared" si="55"/>
        <v>0</v>
      </c>
      <c r="Q172" s="51">
        <f t="shared" si="56"/>
        <v>0</v>
      </c>
      <c r="R172" s="52">
        <f t="shared" si="57"/>
        <v>0</v>
      </c>
      <c r="S172" s="51">
        <f t="shared" si="58"/>
        <v>0</v>
      </c>
      <c r="T172" s="52">
        <f t="shared" si="59"/>
        <v>0</v>
      </c>
      <c r="U172" s="51">
        <f t="shared" si="60"/>
        <v>0</v>
      </c>
      <c r="V172" s="52">
        <f t="shared" si="61"/>
        <v>0</v>
      </c>
      <c r="W172" s="51">
        <f t="shared" si="62"/>
        <v>0</v>
      </c>
      <c r="X172" s="52">
        <f t="shared" si="63"/>
        <v>0</v>
      </c>
      <c r="Y172" s="51">
        <f t="shared" si="64"/>
        <v>0</v>
      </c>
      <c r="Z172" s="52">
        <f t="shared" si="65"/>
        <v>0</v>
      </c>
      <c r="AA172" s="51">
        <f t="shared" si="66"/>
        <v>0</v>
      </c>
      <c r="AB172" s="129">
        <f t="shared" si="67"/>
        <v>0</v>
      </c>
      <c r="AC172" s="94"/>
      <c r="AD172" s="14"/>
      <c r="AE172" s="14"/>
      <c r="AF172" s="10"/>
      <c r="AG172" s="19"/>
    </row>
    <row r="173" spans="3:33" ht="12.75">
      <c r="C173" s="45">
        <v>5</v>
      </c>
      <c r="D173" s="5">
        <f>IF(F173=D$2,0,IF(F173&gt;=F$166,36,'AA'!J70))</f>
        <v>0</v>
      </c>
      <c r="E173" s="60" t="str">
        <f t="shared" si="68"/>
        <v>-</v>
      </c>
      <c r="F173" s="662" t="str">
        <f>IF('AA'!D70=0,$D$2,'AA'!D70)</f>
        <v>-</v>
      </c>
      <c r="G173" s="663"/>
      <c r="H173" s="656" t="str">
        <f>IF('AA'!G70=0,$D$2,'AA'!G70)</f>
        <v>-</v>
      </c>
      <c r="I173" s="656"/>
      <c r="J173" s="657" t="str">
        <f>'AA'!M70</f>
        <v>-</v>
      </c>
      <c r="K173" s="588"/>
      <c r="L173" s="47" t="str">
        <f>'AA'!O70</f>
        <v>-</v>
      </c>
      <c r="M173" s="47" t="str">
        <f>'AA'!Q70</f>
        <v>-</v>
      </c>
      <c r="N173" s="53" t="str">
        <f>IF(F173=$D$2,$D$2,IF(F173&gt;=$F$166,36/36,'AA'!J70/36))</f>
        <v>-</v>
      </c>
      <c r="O173" s="51">
        <f t="shared" si="54"/>
        <v>0</v>
      </c>
      <c r="P173" s="52">
        <f t="shared" si="55"/>
        <v>0</v>
      </c>
      <c r="Q173" s="51">
        <f t="shared" si="56"/>
        <v>0</v>
      </c>
      <c r="R173" s="52">
        <f t="shared" si="57"/>
        <v>0</v>
      </c>
      <c r="S173" s="51">
        <f t="shared" si="58"/>
        <v>0</v>
      </c>
      <c r="T173" s="52">
        <f t="shared" si="59"/>
        <v>0</v>
      </c>
      <c r="U173" s="51">
        <f t="shared" si="60"/>
        <v>0</v>
      </c>
      <c r="V173" s="52">
        <f t="shared" si="61"/>
        <v>0</v>
      </c>
      <c r="W173" s="51">
        <f t="shared" si="62"/>
        <v>0</v>
      </c>
      <c r="X173" s="52">
        <f t="shared" si="63"/>
        <v>0</v>
      </c>
      <c r="Y173" s="51">
        <f t="shared" si="64"/>
        <v>0</v>
      </c>
      <c r="Z173" s="52">
        <f t="shared" si="65"/>
        <v>0</v>
      </c>
      <c r="AA173" s="51">
        <f t="shared" si="66"/>
        <v>0</v>
      </c>
      <c r="AB173" s="129">
        <f t="shared" si="67"/>
        <v>0</v>
      </c>
      <c r="AC173" s="94"/>
      <c r="AD173" s="14"/>
      <c r="AE173" s="14"/>
      <c r="AF173" s="10"/>
      <c r="AG173" s="19"/>
    </row>
    <row r="174" spans="3:33" ht="12.75">
      <c r="C174" s="46">
        <v>6</v>
      </c>
      <c r="D174" s="5">
        <f>IF(F174=D$2,0,IF(F174&gt;=F$166,36,'AA'!J71))</f>
        <v>0</v>
      </c>
      <c r="E174" s="60" t="str">
        <f t="shared" si="68"/>
        <v>-</v>
      </c>
      <c r="F174" s="662" t="str">
        <f>IF('AA'!D71=0,$D$2,'AA'!D71)</f>
        <v>-</v>
      </c>
      <c r="G174" s="663"/>
      <c r="H174" s="656" t="str">
        <f>IF('AA'!G71=0,$D$2,'AA'!G71)</f>
        <v>-</v>
      </c>
      <c r="I174" s="656"/>
      <c r="J174" s="657" t="str">
        <f>'AA'!M71</f>
        <v>-</v>
      </c>
      <c r="K174" s="588"/>
      <c r="L174" s="47" t="str">
        <f>'AA'!O71</f>
        <v>-</v>
      </c>
      <c r="M174" s="47" t="str">
        <f>'AA'!Q71</f>
        <v>-</v>
      </c>
      <c r="N174" s="53" t="str">
        <f>IF(F174=$D$2,$D$2,IF(F174&gt;=$F$166,36/36,'AA'!J71/36))</f>
        <v>-</v>
      </c>
      <c r="O174" s="51">
        <f t="shared" si="54"/>
        <v>0</v>
      </c>
      <c r="P174" s="52">
        <f t="shared" si="55"/>
        <v>0</v>
      </c>
      <c r="Q174" s="51">
        <f t="shared" si="56"/>
        <v>0</v>
      </c>
      <c r="R174" s="52">
        <f t="shared" si="57"/>
        <v>0</v>
      </c>
      <c r="S174" s="51">
        <f t="shared" si="58"/>
        <v>0</v>
      </c>
      <c r="T174" s="52">
        <f t="shared" si="59"/>
        <v>0</v>
      </c>
      <c r="U174" s="51">
        <f t="shared" si="60"/>
        <v>0</v>
      </c>
      <c r="V174" s="52">
        <f t="shared" si="61"/>
        <v>0</v>
      </c>
      <c r="W174" s="51">
        <f t="shared" si="62"/>
        <v>0</v>
      </c>
      <c r="X174" s="52">
        <f t="shared" si="63"/>
        <v>0</v>
      </c>
      <c r="Y174" s="51">
        <f t="shared" si="64"/>
        <v>0</v>
      </c>
      <c r="Z174" s="52">
        <f t="shared" si="65"/>
        <v>0</v>
      </c>
      <c r="AA174" s="51">
        <f t="shared" si="66"/>
        <v>0</v>
      </c>
      <c r="AB174" s="129">
        <f t="shared" si="67"/>
        <v>0</v>
      </c>
      <c r="AC174" s="94"/>
      <c r="AD174" s="14"/>
      <c r="AE174" s="14"/>
      <c r="AF174" s="10"/>
      <c r="AG174" s="19"/>
    </row>
    <row r="175" spans="3:33" ht="12.75">
      <c r="C175" s="45">
        <v>7</v>
      </c>
      <c r="D175" s="5">
        <f>IF(F175=D$2,0,IF(F175&gt;=F$166,36,'AA'!J72))</f>
        <v>0</v>
      </c>
      <c r="E175" s="60" t="str">
        <f t="shared" si="68"/>
        <v>-</v>
      </c>
      <c r="F175" s="662" t="str">
        <f>IF('AA'!D72=0,$D$2,'AA'!D72)</f>
        <v>-</v>
      </c>
      <c r="G175" s="663"/>
      <c r="H175" s="656" t="str">
        <f>IF('AA'!G72=0,$D$2,'AA'!G72)</f>
        <v>-</v>
      </c>
      <c r="I175" s="656"/>
      <c r="J175" s="657" t="str">
        <f>'AA'!M72</f>
        <v>-</v>
      </c>
      <c r="K175" s="588"/>
      <c r="L175" s="47" t="str">
        <f>'AA'!O72</f>
        <v>-</v>
      </c>
      <c r="M175" s="47" t="str">
        <f>'AA'!Q72</f>
        <v>-</v>
      </c>
      <c r="N175" s="53" t="str">
        <f>IF(F175=$D$2,$D$2,IF(F175&gt;=$F$166,36/36,'AA'!J72/36))</f>
        <v>-</v>
      </c>
      <c r="O175" s="51">
        <f t="shared" si="54"/>
        <v>0</v>
      </c>
      <c r="P175" s="52">
        <f t="shared" si="55"/>
        <v>0</v>
      </c>
      <c r="Q175" s="51">
        <f t="shared" si="56"/>
        <v>0</v>
      </c>
      <c r="R175" s="52">
        <f t="shared" si="57"/>
        <v>0</v>
      </c>
      <c r="S175" s="51">
        <f t="shared" si="58"/>
        <v>0</v>
      </c>
      <c r="T175" s="52">
        <f t="shared" si="59"/>
        <v>0</v>
      </c>
      <c r="U175" s="51">
        <f t="shared" si="60"/>
        <v>0</v>
      </c>
      <c r="V175" s="52">
        <f t="shared" si="61"/>
        <v>0</v>
      </c>
      <c r="W175" s="51">
        <f t="shared" si="62"/>
        <v>0</v>
      </c>
      <c r="X175" s="52">
        <f t="shared" si="63"/>
        <v>0</v>
      </c>
      <c r="Y175" s="51">
        <f t="shared" si="64"/>
        <v>0</v>
      </c>
      <c r="Z175" s="52">
        <f t="shared" si="65"/>
        <v>0</v>
      </c>
      <c r="AA175" s="51">
        <f t="shared" si="66"/>
        <v>0</v>
      </c>
      <c r="AB175" s="129">
        <f t="shared" si="67"/>
        <v>0</v>
      </c>
      <c r="AC175" s="94"/>
      <c r="AD175" s="14"/>
      <c r="AE175" s="14"/>
      <c r="AF175" s="10"/>
      <c r="AG175" s="19"/>
    </row>
    <row r="176" spans="3:33" ht="12.75">
      <c r="C176" s="46">
        <v>8</v>
      </c>
      <c r="D176" s="5">
        <f>IF(F176=D$2,0,IF(F176&gt;=F$166,36,'AA'!J73))</f>
        <v>0</v>
      </c>
      <c r="E176" s="60" t="str">
        <f t="shared" si="68"/>
        <v>-</v>
      </c>
      <c r="F176" s="662" t="str">
        <f>IF('AA'!D73=0,$D$2,'AA'!D73)</f>
        <v>-</v>
      </c>
      <c r="G176" s="663"/>
      <c r="H176" s="656" t="str">
        <f>IF('AA'!G73=0,$D$2,'AA'!G73)</f>
        <v>-</v>
      </c>
      <c r="I176" s="656"/>
      <c r="J176" s="657" t="str">
        <f>'AA'!M73</f>
        <v>-</v>
      </c>
      <c r="K176" s="588"/>
      <c r="L176" s="47" t="str">
        <f>'AA'!O73</f>
        <v>-</v>
      </c>
      <c r="M176" s="47" t="str">
        <f>'AA'!Q73</f>
        <v>-</v>
      </c>
      <c r="N176" s="53" t="str">
        <f>IF(F176=$D$2,$D$2,IF(F176&gt;=$F$166,36/36,'AA'!J73/36))</f>
        <v>-</v>
      </c>
      <c r="O176" s="51">
        <f t="shared" si="54"/>
        <v>0</v>
      </c>
      <c r="P176" s="52">
        <f t="shared" si="55"/>
        <v>0</v>
      </c>
      <c r="Q176" s="51">
        <f t="shared" si="56"/>
        <v>0</v>
      </c>
      <c r="R176" s="52">
        <f t="shared" si="57"/>
        <v>0</v>
      </c>
      <c r="S176" s="51">
        <f t="shared" si="58"/>
        <v>0</v>
      </c>
      <c r="T176" s="52">
        <f t="shared" si="59"/>
        <v>0</v>
      </c>
      <c r="U176" s="51">
        <f t="shared" si="60"/>
        <v>0</v>
      </c>
      <c r="V176" s="52">
        <f t="shared" si="61"/>
        <v>0</v>
      </c>
      <c r="W176" s="51">
        <f t="shared" si="62"/>
        <v>0</v>
      </c>
      <c r="X176" s="52">
        <f t="shared" si="63"/>
        <v>0</v>
      </c>
      <c r="Y176" s="51">
        <f t="shared" si="64"/>
        <v>0</v>
      </c>
      <c r="Z176" s="52">
        <f t="shared" si="65"/>
        <v>0</v>
      </c>
      <c r="AA176" s="51">
        <f t="shared" si="66"/>
        <v>0</v>
      </c>
      <c r="AB176" s="129">
        <f t="shared" si="67"/>
        <v>0</v>
      </c>
      <c r="AC176" s="94"/>
      <c r="AD176" s="14"/>
      <c r="AE176" s="14"/>
      <c r="AF176" s="10"/>
      <c r="AG176" s="19"/>
    </row>
    <row r="177" spans="3:33" ht="12.75">
      <c r="C177" s="45">
        <v>9</v>
      </c>
      <c r="D177" s="5">
        <f>IF(F177=D$2,0,IF(F177&gt;=F$166,36,'AA'!J74))</f>
        <v>0</v>
      </c>
      <c r="E177" s="60" t="str">
        <f t="shared" si="68"/>
        <v>-</v>
      </c>
      <c r="F177" s="662" t="str">
        <f>IF('AA'!D74=0,$D$2,'AA'!D74)</f>
        <v>-</v>
      </c>
      <c r="G177" s="663"/>
      <c r="H177" s="656" t="str">
        <f>IF('AA'!G74=0,$D$2,'AA'!G74)</f>
        <v>-</v>
      </c>
      <c r="I177" s="656"/>
      <c r="J177" s="657" t="str">
        <f>'AA'!M74</f>
        <v>-</v>
      </c>
      <c r="K177" s="588"/>
      <c r="L177" s="47" t="str">
        <f>'AA'!O74</f>
        <v>-</v>
      </c>
      <c r="M177" s="47" t="str">
        <f>'AA'!Q74</f>
        <v>-</v>
      </c>
      <c r="N177" s="53" t="str">
        <f>IF(F177=$D$2,$D$2,IF(F177&gt;=$F$166,36/36,'AA'!J74/36))</f>
        <v>-</v>
      </c>
      <c r="O177" s="51">
        <f t="shared" si="54"/>
        <v>0</v>
      </c>
      <c r="P177" s="52">
        <f t="shared" si="55"/>
        <v>0</v>
      </c>
      <c r="Q177" s="51">
        <f t="shared" si="56"/>
        <v>0</v>
      </c>
      <c r="R177" s="52">
        <f t="shared" si="57"/>
        <v>0</v>
      </c>
      <c r="S177" s="51">
        <f t="shared" si="58"/>
        <v>0</v>
      </c>
      <c r="T177" s="52">
        <f t="shared" si="59"/>
        <v>0</v>
      </c>
      <c r="U177" s="51">
        <f t="shared" si="60"/>
        <v>0</v>
      </c>
      <c r="V177" s="52">
        <f t="shared" si="61"/>
        <v>0</v>
      </c>
      <c r="W177" s="51">
        <f t="shared" si="62"/>
        <v>0</v>
      </c>
      <c r="X177" s="52">
        <f t="shared" si="63"/>
        <v>0</v>
      </c>
      <c r="Y177" s="51">
        <f t="shared" si="64"/>
        <v>0</v>
      </c>
      <c r="Z177" s="52">
        <f t="shared" si="65"/>
        <v>0</v>
      </c>
      <c r="AA177" s="51">
        <f t="shared" si="66"/>
        <v>0</v>
      </c>
      <c r="AB177" s="129">
        <f t="shared" si="67"/>
        <v>0</v>
      </c>
      <c r="AC177" s="94"/>
      <c r="AD177" s="14"/>
      <c r="AE177" s="14"/>
      <c r="AF177" s="10"/>
      <c r="AG177" s="19"/>
    </row>
    <row r="178" spans="3:33" ht="12.75">
      <c r="C178" s="46">
        <v>10</v>
      </c>
      <c r="D178" s="5">
        <f>IF(F178=D$2,0,IF(F178&gt;=F$166,36,'AA'!J75))</f>
        <v>0</v>
      </c>
      <c r="E178" s="60" t="str">
        <f t="shared" si="68"/>
        <v>-</v>
      </c>
      <c r="F178" s="662" t="str">
        <f>IF('AA'!D75=0,$D$2,'AA'!D75)</f>
        <v>-</v>
      </c>
      <c r="G178" s="663"/>
      <c r="H178" s="656" t="str">
        <f>IF('AA'!G75=0,$D$2,'AA'!G75)</f>
        <v>-</v>
      </c>
      <c r="I178" s="656"/>
      <c r="J178" s="657" t="str">
        <f>'AA'!M75</f>
        <v>-</v>
      </c>
      <c r="K178" s="588"/>
      <c r="L178" s="47" t="str">
        <f>'AA'!O75</f>
        <v>-</v>
      </c>
      <c r="M178" s="47" t="str">
        <f>'AA'!Q75</f>
        <v>-</v>
      </c>
      <c r="N178" s="53" t="str">
        <f>IF(F178=$D$2,$D$2,IF(F178&gt;=$F$166,36/36,'AA'!J75/36))</f>
        <v>-</v>
      </c>
      <c r="O178" s="51">
        <f t="shared" si="54"/>
        <v>0</v>
      </c>
      <c r="P178" s="52">
        <f t="shared" si="55"/>
        <v>0</v>
      </c>
      <c r="Q178" s="51">
        <f t="shared" si="56"/>
        <v>0</v>
      </c>
      <c r="R178" s="52">
        <f t="shared" si="57"/>
        <v>0</v>
      </c>
      <c r="S178" s="51">
        <f t="shared" si="58"/>
        <v>0</v>
      </c>
      <c r="T178" s="52">
        <f t="shared" si="59"/>
        <v>0</v>
      </c>
      <c r="U178" s="51">
        <f t="shared" si="60"/>
        <v>0</v>
      </c>
      <c r="V178" s="52">
        <f t="shared" si="61"/>
        <v>0</v>
      </c>
      <c r="W178" s="51">
        <f t="shared" si="62"/>
        <v>0</v>
      </c>
      <c r="X178" s="52">
        <f t="shared" si="63"/>
        <v>0</v>
      </c>
      <c r="Y178" s="51">
        <f t="shared" si="64"/>
        <v>0</v>
      </c>
      <c r="Z178" s="52">
        <f t="shared" si="65"/>
        <v>0</v>
      </c>
      <c r="AA178" s="51">
        <f t="shared" si="66"/>
        <v>0</v>
      </c>
      <c r="AB178" s="129">
        <f t="shared" si="67"/>
        <v>0</v>
      </c>
      <c r="AC178" s="94"/>
      <c r="AD178" s="14"/>
      <c r="AE178" s="14"/>
      <c r="AF178" s="10"/>
      <c r="AG178" s="19"/>
    </row>
    <row r="179" spans="3:33" ht="12.75">
      <c r="C179" s="45">
        <v>11</v>
      </c>
      <c r="D179" s="5">
        <f>IF(F179=D$2,0,IF(F179&gt;=F$166,36,'AA'!J76))</f>
        <v>0</v>
      </c>
      <c r="E179" s="60" t="str">
        <f t="shared" si="68"/>
        <v>-</v>
      </c>
      <c r="F179" s="662" t="str">
        <f>IF('AA'!D76=0,$D$2,'AA'!D76)</f>
        <v>-</v>
      </c>
      <c r="G179" s="663"/>
      <c r="H179" s="656" t="str">
        <f>IF('AA'!G76=0,$D$2,'AA'!G76)</f>
        <v>-</v>
      </c>
      <c r="I179" s="656"/>
      <c r="J179" s="657" t="str">
        <f>'AA'!M76</f>
        <v>-</v>
      </c>
      <c r="K179" s="588"/>
      <c r="L179" s="47" t="str">
        <f>'AA'!O76</f>
        <v>-</v>
      </c>
      <c r="M179" s="47" t="str">
        <f>'AA'!Q76</f>
        <v>-</v>
      </c>
      <c r="N179" s="53" t="str">
        <f>IF(F179=$D$2,$D$2,IF(F179&gt;=$F$166,36/36,'AA'!J76/36))</f>
        <v>-</v>
      </c>
      <c r="O179" s="51">
        <f t="shared" si="54"/>
        <v>0</v>
      </c>
      <c r="P179" s="52">
        <f t="shared" si="55"/>
        <v>0</v>
      </c>
      <c r="Q179" s="51">
        <f t="shared" si="56"/>
        <v>0</v>
      </c>
      <c r="R179" s="52">
        <f t="shared" si="57"/>
        <v>0</v>
      </c>
      <c r="S179" s="51">
        <f t="shared" si="58"/>
        <v>0</v>
      </c>
      <c r="T179" s="52">
        <f t="shared" si="59"/>
        <v>0</v>
      </c>
      <c r="U179" s="51">
        <f t="shared" si="60"/>
        <v>0</v>
      </c>
      <c r="V179" s="52">
        <f t="shared" si="61"/>
        <v>0</v>
      </c>
      <c r="W179" s="51">
        <f t="shared" si="62"/>
        <v>0</v>
      </c>
      <c r="X179" s="52">
        <f t="shared" si="63"/>
        <v>0</v>
      </c>
      <c r="Y179" s="51">
        <f t="shared" si="64"/>
        <v>0</v>
      </c>
      <c r="Z179" s="52">
        <f t="shared" si="65"/>
        <v>0</v>
      </c>
      <c r="AA179" s="51">
        <f t="shared" si="66"/>
        <v>0</v>
      </c>
      <c r="AB179" s="129">
        <f t="shared" si="67"/>
        <v>0</v>
      </c>
      <c r="AC179" s="94"/>
      <c r="AD179" s="14"/>
      <c r="AE179" s="14"/>
      <c r="AF179" s="10"/>
      <c r="AG179" s="19"/>
    </row>
    <row r="180" spans="3:33" ht="12.75">
      <c r="C180" s="46">
        <v>12</v>
      </c>
      <c r="D180" s="5">
        <f>IF(F180=D$2,0,IF(F180&gt;=F$166,36,'AA'!J77))</f>
        <v>0</v>
      </c>
      <c r="E180" s="60" t="str">
        <f t="shared" si="68"/>
        <v>-</v>
      </c>
      <c r="F180" s="662" t="str">
        <f>IF('AA'!D77=0,$D$2,'AA'!D77)</f>
        <v>-</v>
      </c>
      <c r="G180" s="663"/>
      <c r="H180" s="656" t="str">
        <f>IF('AA'!G77=0,$D$2,'AA'!G77)</f>
        <v>-</v>
      </c>
      <c r="I180" s="656"/>
      <c r="J180" s="657" t="str">
        <f>'AA'!M77</f>
        <v>-</v>
      </c>
      <c r="K180" s="588"/>
      <c r="L180" s="47" t="str">
        <f>'AA'!O77</f>
        <v>-</v>
      </c>
      <c r="M180" s="47" t="str">
        <f>'AA'!Q77</f>
        <v>-</v>
      </c>
      <c r="N180" s="53" t="str">
        <f>IF(F180=$D$2,$D$2,IF(F180&gt;=$F$166,36/36,'AA'!J77/36))</f>
        <v>-</v>
      </c>
      <c r="O180" s="51">
        <f t="shared" si="54"/>
        <v>0</v>
      </c>
      <c r="P180" s="52">
        <f t="shared" si="55"/>
        <v>0</v>
      </c>
      <c r="Q180" s="51">
        <f t="shared" si="56"/>
        <v>0</v>
      </c>
      <c r="R180" s="52">
        <f t="shared" si="57"/>
        <v>0</v>
      </c>
      <c r="S180" s="51">
        <f t="shared" si="58"/>
        <v>0</v>
      </c>
      <c r="T180" s="52">
        <f t="shared" si="59"/>
        <v>0</v>
      </c>
      <c r="U180" s="51">
        <f t="shared" si="60"/>
        <v>0</v>
      </c>
      <c r="V180" s="52">
        <f t="shared" si="61"/>
        <v>0</v>
      </c>
      <c r="W180" s="51">
        <f t="shared" si="62"/>
        <v>0</v>
      </c>
      <c r="X180" s="52">
        <f t="shared" si="63"/>
        <v>0</v>
      </c>
      <c r="Y180" s="51">
        <f t="shared" si="64"/>
        <v>0</v>
      </c>
      <c r="Z180" s="52">
        <f t="shared" si="65"/>
        <v>0</v>
      </c>
      <c r="AA180" s="51">
        <f t="shared" si="66"/>
        <v>0</v>
      </c>
      <c r="AB180" s="129">
        <f t="shared" si="67"/>
        <v>0</v>
      </c>
      <c r="AC180" s="94"/>
      <c r="AD180" s="14"/>
      <c r="AE180" s="14"/>
      <c r="AF180" s="10"/>
      <c r="AG180" s="19"/>
    </row>
    <row r="181" spans="3:33" ht="12.75">
      <c r="C181" s="45">
        <v>13</v>
      </c>
      <c r="D181" s="5">
        <f>IF(F181=D$2,0,IF(F181&gt;=F$166,36,'AA'!J78))</f>
        <v>0</v>
      </c>
      <c r="E181" s="60" t="str">
        <f t="shared" si="68"/>
        <v>-</v>
      </c>
      <c r="F181" s="662" t="str">
        <f>IF('AA'!D78=0,$D$2,'AA'!D78)</f>
        <v>-</v>
      </c>
      <c r="G181" s="663"/>
      <c r="H181" s="656" t="str">
        <f>IF('AA'!G78=0,$D$2,'AA'!G78)</f>
        <v>-</v>
      </c>
      <c r="I181" s="656"/>
      <c r="J181" s="657" t="str">
        <f>'AA'!M78</f>
        <v>-</v>
      </c>
      <c r="K181" s="588"/>
      <c r="L181" s="47" t="str">
        <f>'AA'!O78</f>
        <v>-</v>
      </c>
      <c r="M181" s="47" t="str">
        <f>'AA'!Q78</f>
        <v>-</v>
      </c>
      <c r="N181" s="53" t="str">
        <f>IF(F181=$D$2,$D$2,IF(F181&gt;=$F$166,36/36,'AA'!J78/36))</f>
        <v>-</v>
      </c>
      <c r="O181" s="51">
        <f t="shared" si="54"/>
        <v>0</v>
      </c>
      <c r="P181" s="52">
        <f t="shared" si="55"/>
        <v>0</v>
      </c>
      <c r="Q181" s="51">
        <f t="shared" si="56"/>
        <v>0</v>
      </c>
      <c r="R181" s="52">
        <f t="shared" si="57"/>
        <v>0</v>
      </c>
      <c r="S181" s="51">
        <f t="shared" si="58"/>
        <v>0</v>
      </c>
      <c r="T181" s="52">
        <f t="shared" si="59"/>
        <v>0</v>
      </c>
      <c r="U181" s="51">
        <f t="shared" si="60"/>
        <v>0</v>
      </c>
      <c r="V181" s="52">
        <f t="shared" si="61"/>
        <v>0</v>
      </c>
      <c r="W181" s="51">
        <f t="shared" si="62"/>
        <v>0</v>
      </c>
      <c r="X181" s="52">
        <f t="shared" si="63"/>
        <v>0</v>
      </c>
      <c r="Y181" s="51">
        <f t="shared" si="64"/>
        <v>0</v>
      </c>
      <c r="Z181" s="52">
        <f t="shared" si="65"/>
        <v>0</v>
      </c>
      <c r="AA181" s="51">
        <f t="shared" si="66"/>
        <v>0</v>
      </c>
      <c r="AB181" s="129">
        <f t="shared" si="67"/>
        <v>0</v>
      </c>
      <c r="AC181" s="94"/>
      <c r="AD181" s="14"/>
      <c r="AE181" s="14"/>
      <c r="AF181" s="10"/>
      <c r="AG181" s="19"/>
    </row>
    <row r="182" spans="3:33" ht="12.75">
      <c r="C182" s="46">
        <v>14</v>
      </c>
      <c r="D182" s="5">
        <f>IF(F182=D$2,0,IF(F182&gt;=F$166,36,'AA'!J79))</f>
        <v>0</v>
      </c>
      <c r="E182" s="60" t="str">
        <f t="shared" si="68"/>
        <v>-</v>
      </c>
      <c r="F182" s="662" t="str">
        <f>IF('AA'!D79=0,$D$2,'AA'!D79)</f>
        <v>-</v>
      </c>
      <c r="G182" s="663"/>
      <c r="H182" s="656" t="str">
        <f>IF('AA'!G79=0,$D$2,'AA'!G79)</f>
        <v>-</v>
      </c>
      <c r="I182" s="656"/>
      <c r="J182" s="657" t="str">
        <f>'AA'!M79</f>
        <v>-</v>
      </c>
      <c r="K182" s="588"/>
      <c r="L182" s="47" t="str">
        <f>'AA'!O79</f>
        <v>-</v>
      </c>
      <c r="M182" s="47" t="str">
        <f>'AA'!Q79</f>
        <v>-</v>
      </c>
      <c r="N182" s="53" t="str">
        <f>IF(F182=$D$2,$D$2,IF(F182&gt;=$F$166,36/36,'AA'!J79/36))</f>
        <v>-</v>
      </c>
      <c r="O182" s="51">
        <f t="shared" si="54"/>
        <v>0</v>
      </c>
      <c r="P182" s="52">
        <f t="shared" si="55"/>
        <v>0</v>
      </c>
      <c r="Q182" s="51">
        <f t="shared" si="56"/>
        <v>0</v>
      </c>
      <c r="R182" s="52">
        <f t="shared" si="57"/>
        <v>0</v>
      </c>
      <c r="S182" s="51">
        <f t="shared" si="58"/>
        <v>0</v>
      </c>
      <c r="T182" s="52">
        <f t="shared" si="59"/>
        <v>0</v>
      </c>
      <c r="U182" s="51">
        <f t="shared" si="60"/>
        <v>0</v>
      </c>
      <c r="V182" s="52">
        <f t="shared" si="61"/>
        <v>0</v>
      </c>
      <c r="W182" s="51">
        <f t="shared" si="62"/>
        <v>0</v>
      </c>
      <c r="X182" s="52">
        <f t="shared" si="63"/>
        <v>0</v>
      </c>
      <c r="Y182" s="51">
        <f t="shared" si="64"/>
        <v>0</v>
      </c>
      <c r="Z182" s="52">
        <f t="shared" si="65"/>
        <v>0</v>
      </c>
      <c r="AA182" s="51">
        <f t="shared" si="66"/>
        <v>0</v>
      </c>
      <c r="AB182" s="129">
        <f t="shared" si="67"/>
        <v>0</v>
      </c>
      <c r="AC182" s="94"/>
      <c r="AD182" s="14"/>
      <c r="AE182" s="14"/>
      <c r="AF182" s="10"/>
      <c r="AG182" s="19"/>
    </row>
    <row r="183" spans="3:33" ht="12.75">
      <c r="C183" s="45">
        <v>15</v>
      </c>
      <c r="D183" s="5">
        <f>IF(F183=D$2,0,IF(F183&gt;=F$166,36,'AA'!J80))</f>
        <v>0</v>
      </c>
      <c r="E183" s="60" t="str">
        <f t="shared" si="68"/>
        <v>-</v>
      </c>
      <c r="F183" s="662" t="str">
        <f>IF('AA'!D80=0,$D$2,'AA'!D80)</f>
        <v>-</v>
      </c>
      <c r="G183" s="663"/>
      <c r="H183" s="656" t="str">
        <f>IF('AA'!G80=0,$D$2,'AA'!G80)</f>
        <v>-</v>
      </c>
      <c r="I183" s="656"/>
      <c r="J183" s="657" t="str">
        <f>'AA'!M80</f>
        <v>-</v>
      </c>
      <c r="K183" s="588"/>
      <c r="L183" s="47" t="str">
        <f>'AA'!O80</f>
        <v>-</v>
      </c>
      <c r="M183" s="47" t="str">
        <f>'AA'!Q80</f>
        <v>-</v>
      </c>
      <c r="N183" s="53" t="str">
        <f>IF(F183=$D$2,$D$2,IF(F183&gt;=$F$166,36/36,'AA'!J80/36))</f>
        <v>-</v>
      </c>
      <c r="O183" s="51">
        <f t="shared" si="54"/>
        <v>0</v>
      </c>
      <c r="P183" s="52">
        <f t="shared" si="55"/>
        <v>0</v>
      </c>
      <c r="Q183" s="51">
        <f t="shared" si="56"/>
        <v>0</v>
      </c>
      <c r="R183" s="52">
        <f t="shared" si="57"/>
        <v>0</v>
      </c>
      <c r="S183" s="51">
        <f t="shared" si="58"/>
        <v>0</v>
      </c>
      <c r="T183" s="52">
        <f t="shared" si="59"/>
        <v>0</v>
      </c>
      <c r="U183" s="51">
        <f t="shared" si="60"/>
        <v>0</v>
      </c>
      <c r="V183" s="52">
        <f t="shared" si="61"/>
        <v>0</v>
      </c>
      <c r="W183" s="51">
        <f t="shared" si="62"/>
        <v>0</v>
      </c>
      <c r="X183" s="52">
        <f t="shared" si="63"/>
        <v>0</v>
      </c>
      <c r="Y183" s="51">
        <f t="shared" si="64"/>
        <v>0</v>
      </c>
      <c r="Z183" s="52">
        <f t="shared" si="65"/>
        <v>0</v>
      </c>
      <c r="AA183" s="51">
        <f t="shared" si="66"/>
        <v>0</v>
      </c>
      <c r="AB183" s="129">
        <f t="shared" si="67"/>
        <v>0</v>
      </c>
      <c r="AC183" s="94"/>
      <c r="AD183" s="14"/>
      <c r="AE183" s="14"/>
      <c r="AF183" s="10"/>
      <c r="AG183" s="19"/>
    </row>
    <row r="184" spans="3:33" ht="12.75">
      <c r="C184" s="46">
        <v>16</v>
      </c>
      <c r="D184" s="5">
        <f>IF(F184=D$2,0,IF(F184&gt;=F$166,36,'AA'!J81))</f>
        <v>0</v>
      </c>
      <c r="E184" s="60" t="str">
        <f t="shared" si="68"/>
        <v>-</v>
      </c>
      <c r="F184" s="662" t="str">
        <f>IF('AA'!D81=0,$D$2,'AA'!D81)</f>
        <v>-</v>
      </c>
      <c r="G184" s="663"/>
      <c r="H184" s="656" t="str">
        <f>IF('AA'!G81=0,$D$2,'AA'!G81)</f>
        <v>-</v>
      </c>
      <c r="I184" s="656"/>
      <c r="J184" s="657" t="str">
        <f>'AA'!M81</f>
        <v>-</v>
      </c>
      <c r="K184" s="588"/>
      <c r="L184" s="47" t="str">
        <f>'AA'!O81</f>
        <v>-</v>
      </c>
      <c r="M184" s="47" t="str">
        <f>'AA'!Q81</f>
        <v>-</v>
      </c>
      <c r="N184" s="53" t="str">
        <f>IF(F184=$D$2,$D$2,IF(F184&gt;=$F$166,36/36,'AA'!J81/36))</f>
        <v>-</v>
      </c>
      <c r="O184" s="51">
        <f t="shared" si="54"/>
        <v>0</v>
      </c>
      <c r="P184" s="52">
        <f t="shared" si="55"/>
        <v>0</v>
      </c>
      <c r="Q184" s="51">
        <f t="shared" si="56"/>
        <v>0</v>
      </c>
      <c r="R184" s="52">
        <f t="shared" si="57"/>
        <v>0</v>
      </c>
      <c r="S184" s="51">
        <f t="shared" si="58"/>
        <v>0</v>
      </c>
      <c r="T184" s="52">
        <f t="shared" si="59"/>
        <v>0</v>
      </c>
      <c r="U184" s="51">
        <f t="shared" si="60"/>
        <v>0</v>
      </c>
      <c r="V184" s="52">
        <f t="shared" si="61"/>
        <v>0</v>
      </c>
      <c r="W184" s="51">
        <f t="shared" si="62"/>
        <v>0</v>
      </c>
      <c r="X184" s="52">
        <f t="shared" si="63"/>
        <v>0</v>
      </c>
      <c r="Y184" s="51">
        <f t="shared" si="64"/>
        <v>0</v>
      </c>
      <c r="Z184" s="52">
        <f t="shared" si="65"/>
        <v>0</v>
      </c>
      <c r="AA184" s="51">
        <f t="shared" si="66"/>
        <v>0</v>
      </c>
      <c r="AB184" s="129">
        <f t="shared" si="67"/>
        <v>0</v>
      </c>
      <c r="AC184" s="94"/>
      <c r="AD184" s="14"/>
      <c r="AE184" s="14"/>
      <c r="AF184" s="10"/>
      <c r="AG184" s="19"/>
    </row>
    <row r="185" spans="3:33" ht="12.75">
      <c r="C185" s="45">
        <v>17</v>
      </c>
      <c r="D185" s="5">
        <f>IF(F185=D$2,0,IF(F185&gt;=F$166,36,'AA'!J82))</f>
        <v>0</v>
      </c>
      <c r="E185" s="60" t="str">
        <f t="shared" si="68"/>
        <v>-</v>
      </c>
      <c r="F185" s="662" t="str">
        <f>IF('AA'!D82=0,$D$2,'AA'!D82)</f>
        <v>-</v>
      </c>
      <c r="G185" s="663"/>
      <c r="H185" s="656" t="str">
        <f>IF('AA'!G82=0,$D$2,'AA'!G82)</f>
        <v>-</v>
      </c>
      <c r="I185" s="656"/>
      <c r="J185" s="657" t="str">
        <f>'AA'!M82</f>
        <v>-</v>
      </c>
      <c r="K185" s="588"/>
      <c r="L185" s="47" t="str">
        <f>'AA'!O82</f>
        <v>-</v>
      </c>
      <c r="M185" s="47" t="str">
        <f>'AA'!Q82</f>
        <v>-</v>
      </c>
      <c r="N185" s="53" t="str">
        <f>IF(F185=$D$2,$D$2,IF(F185&gt;=$F$166,36/36,'AA'!J82/36))</f>
        <v>-</v>
      </c>
      <c r="O185" s="51">
        <f t="shared" si="54"/>
        <v>0</v>
      </c>
      <c r="P185" s="52">
        <f t="shared" si="55"/>
        <v>0</v>
      </c>
      <c r="Q185" s="51">
        <f t="shared" si="56"/>
        <v>0</v>
      </c>
      <c r="R185" s="52">
        <f t="shared" si="57"/>
        <v>0</v>
      </c>
      <c r="S185" s="51">
        <f t="shared" si="58"/>
        <v>0</v>
      </c>
      <c r="T185" s="52">
        <f t="shared" si="59"/>
        <v>0</v>
      </c>
      <c r="U185" s="51">
        <f t="shared" si="60"/>
        <v>0</v>
      </c>
      <c r="V185" s="52">
        <f t="shared" si="61"/>
        <v>0</v>
      </c>
      <c r="W185" s="51">
        <f t="shared" si="62"/>
        <v>0</v>
      </c>
      <c r="X185" s="52">
        <f t="shared" si="63"/>
        <v>0</v>
      </c>
      <c r="Y185" s="51">
        <f t="shared" si="64"/>
        <v>0</v>
      </c>
      <c r="Z185" s="52">
        <f t="shared" si="65"/>
        <v>0</v>
      </c>
      <c r="AA185" s="51">
        <f t="shared" si="66"/>
        <v>0</v>
      </c>
      <c r="AB185" s="129">
        <f t="shared" si="67"/>
        <v>0</v>
      </c>
      <c r="AC185" s="94"/>
      <c r="AD185" s="14"/>
      <c r="AE185" s="14"/>
      <c r="AF185" s="10"/>
      <c r="AG185" s="19"/>
    </row>
    <row r="186" spans="3:33" ht="12.75">
      <c r="C186" s="46">
        <v>18</v>
      </c>
      <c r="D186" s="5">
        <f>IF(F186=D$2,0,IF(F186&gt;=F$166,36,'AA'!J83))</f>
        <v>0</v>
      </c>
      <c r="E186" s="60" t="str">
        <f t="shared" si="68"/>
        <v>-</v>
      </c>
      <c r="F186" s="662" t="str">
        <f>IF('AA'!D83=0,$D$2,'AA'!D83)</f>
        <v>-</v>
      </c>
      <c r="G186" s="663"/>
      <c r="H186" s="656" t="str">
        <f>IF('AA'!G83=0,$D$2,'AA'!G83)</f>
        <v>-</v>
      </c>
      <c r="I186" s="656"/>
      <c r="J186" s="657" t="str">
        <f>'AA'!M83</f>
        <v>-</v>
      </c>
      <c r="K186" s="588"/>
      <c r="L186" s="47" t="str">
        <f>'AA'!O83</f>
        <v>-</v>
      </c>
      <c r="M186" s="47" t="str">
        <f>'AA'!Q83</f>
        <v>-</v>
      </c>
      <c r="N186" s="53" t="str">
        <f>IF(F186=$D$2,$D$2,IF(F186&gt;=$F$166,36/36,'AA'!J83/36))</f>
        <v>-</v>
      </c>
      <c r="O186" s="51">
        <f t="shared" si="54"/>
        <v>0</v>
      </c>
      <c r="P186" s="52">
        <f t="shared" si="55"/>
        <v>0</v>
      </c>
      <c r="Q186" s="51">
        <f t="shared" si="56"/>
        <v>0</v>
      </c>
      <c r="R186" s="52">
        <f t="shared" si="57"/>
        <v>0</v>
      </c>
      <c r="S186" s="51">
        <f t="shared" si="58"/>
        <v>0</v>
      </c>
      <c r="T186" s="52">
        <f t="shared" si="59"/>
        <v>0</v>
      </c>
      <c r="U186" s="51">
        <f t="shared" si="60"/>
        <v>0</v>
      </c>
      <c r="V186" s="52">
        <f t="shared" si="61"/>
        <v>0</v>
      </c>
      <c r="W186" s="51">
        <f t="shared" si="62"/>
        <v>0</v>
      </c>
      <c r="X186" s="52">
        <f t="shared" si="63"/>
        <v>0</v>
      </c>
      <c r="Y186" s="51">
        <f t="shared" si="64"/>
        <v>0</v>
      </c>
      <c r="Z186" s="52">
        <f t="shared" si="65"/>
        <v>0</v>
      </c>
      <c r="AA186" s="51">
        <f t="shared" si="66"/>
        <v>0</v>
      </c>
      <c r="AB186" s="129">
        <f t="shared" si="67"/>
        <v>0</v>
      </c>
      <c r="AC186" s="94"/>
      <c r="AD186" s="14"/>
      <c r="AE186" s="14"/>
      <c r="AF186" s="10"/>
      <c r="AG186" s="19"/>
    </row>
    <row r="187" spans="3:33" ht="12.75">
      <c r="C187" s="45">
        <v>19</v>
      </c>
      <c r="D187" s="5">
        <f>IF(F187=D$2,0,IF(F187&gt;=F$166,36,'AA'!J84))</f>
        <v>0</v>
      </c>
      <c r="E187" s="60" t="str">
        <f t="shared" si="68"/>
        <v>-</v>
      </c>
      <c r="F187" s="662" t="str">
        <f>IF('AA'!D84=0,$D$2,'AA'!D84)</f>
        <v>-</v>
      </c>
      <c r="G187" s="663"/>
      <c r="H187" s="656" t="str">
        <f>IF('AA'!G84=0,$D$2,'AA'!G84)</f>
        <v>-</v>
      </c>
      <c r="I187" s="656"/>
      <c r="J187" s="657" t="str">
        <f>'AA'!M84</f>
        <v>-</v>
      </c>
      <c r="K187" s="588"/>
      <c r="L187" s="47" t="str">
        <f>'AA'!O84</f>
        <v>-</v>
      </c>
      <c r="M187" s="47" t="str">
        <f>'AA'!Q84</f>
        <v>-</v>
      </c>
      <c r="N187" s="53" t="str">
        <f>IF(F187=$D$2,$D$2,IF(F187&gt;=$F$166,36/36,'AA'!J84/36))</f>
        <v>-</v>
      </c>
      <c r="O187" s="51">
        <f t="shared" si="54"/>
        <v>0</v>
      </c>
      <c r="P187" s="52">
        <f t="shared" si="55"/>
        <v>0</v>
      </c>
      <c r="Q187" s="51">
        <f t="shared" si="56"/>
        <v>0</v>
      </c>
      <c r="R187" s="52">
        <f t="shared" si="57"/>
        <v>0</v>
      </c>
      <c r="S187" s="51">
        <f t="shared" si="58"/>
        <v>0</v>
      </c>
      <c r="T187" s="52">
        <f t="shared" si="59"/>
        <v>0</v>
      </c>
      <c r="U187" s="51">
        <f t="shared" si="60"/>
        <v>0</v>
      </c>
      <c r="V187" s="52">
        <f t="shared" si="61"/>
        <v>0</v>
      </c>
      <c r="W187" s="51">
        <f t="shared" si="62"/>
        <v>0</v>
      </c>
      <c r="X187" s="52">
        <f t="shared" si="63"/>
        <v>0</v>
      </c>
      <c r="Y187" s="51">
        <f t="shared" si="64"/>
        <v>0</v>
      </c>
      <c r="Z187" s="52">
        <f t="shared" si="65"/>
        <v>0</v>
      </c>
      <c r="AA187" s="51">
        <f t="shared" si="66"/>
        <v>0</v>
      </c>
      <c r="AB187" s="129">
        <f t="shared" si="67"/>
        <v>0</v>
      </c>
      <c r="AC187" s="94"/>
      <c r="AD187" s="14"/>
      <c r="AE187" s="14"/>
      <c r="AF187" s="10"/>
      <c r="AG187" s="19"/>
    </row>
    <row r="188" spans="3:33" ht="12.75">
      <c r="C188" s="46">
        <v>20</v>
      </c>
      <c r="D188" s="5">
        <f>IF(F188=D$2,0,IF(F188&gt;=F$166,36,'AA'!J85))</f>
        <v>0</v>
      </c>
      <c r="E188" s="60" t="str">
        <f t="shared" si="68"/>
        <v>-</v>
      </c>
      <c r="F188" s="662" t="str">
        <f>IF('AA'!D85=0,$D$2,'AA'!D85)</f>
        <v>-</v>
      </c>
      <c r="G188" s="663"/>
      <c r="H188" s="656" t="str">
        <f>IF('AA'!G85=0,$D$2,'AA'!G85)</f>
        <v>-</v>
      </c>
      <c r="I188" s="656"/>
      <c r="J188" s="657" t="str">
        <f>'AA'!M85</f>
        <v>-</v>
      </c>
      <c r="K188" s="588"/>
      <c r="L188" s="47" t="str">
        <f>'AA'!O85</f>
        <v>-</v>
      </c>
      <c r="M188" s="47" t="str">
        <f>'AA'!Q85</f>
        <v>-</v>
      </c>
      <c r="N188" s="53" t="str">
        <f>IF(F188=$D$2,$D$2,IF(F188&gt;=$F$166,36/36,'AA'!J85/36))</f>
        <v>-</v>
      </c>
      <c r="O188" s="51">
        <f t="shared" si="54"/>
        <v>0</v>
      </c>
      <c r="P188" s="52">
        <f t="shared" si="55"/>
        <v>0</v>
      </c>
      <c r="Q188" s="51">
        <f t="shared" si="56"/>
        <v>0</v>
      </c>
      <c r="R188" s="52">
        <f t="shared" si="57"/>
        <v>0</v>
      </c>
      <c r="S188" s="51">
        <f t="shared" si="58"/>
        <v>0</v>
      </c>
      <c r="T188" s="52">
        <f t="shared" si="59"/>
        <v>0</v>
      </c>
      <c r="U188" s="51">
        <f t="shared" si="60"/>
        <v>0</v>
      </c>
      <c r="V188" s="52">
        <f t="shared" si="61"/>
        <v>0</v>
      </c>
      <c r="W188" s="51">
        <f t="shared" si="62"/>
        <v>0</v>
      </c>
      <c r="X188" s="52">
        <f t="shared" si="63"/>
        <v>0</v>
      </c>
      <c r="Y188" s="51">
        <f t="shared" si="64"/>
        <v>0</v>
      </c>
      <c r="Z188" s="52">
        <f t="shared" si="65"/>
        <v>0</v>
      </c>
      <c r="AA188" s="51">
        <f t="shared" si="66"/>
        <v>0</v>
      </c>
      <c r="AB188" s="129">
        <f t="shared" si="67"/>
        <v>0</v>
      </c>
      <c r="AC188" s="94"/>
      <c r="AD188" s="14"/>
      <c r="AE188" s="14"/>
      <c r="AF188" s="10"/>
      <c r="AG188" s="19"/>
    </row>
    <row r="189" spans="3:33" ht="12.75">
      <c r="C189" s="45">
        <v>21</v>
      </c>
      <c r="D189" s="5">
        <f>IF(F189=D$2,0,IF(F189&gt;=F$166,36,'AA'!J86))</f>
        <v>0</v>
      </c>
      <c r="E189" s="60" t="str">
        <f t="shared" si="68"/>
        <v>-</v>
      </c>
      <c r="F189" s="662" t="str">
        <f>IF('AA'!D86=0,$D$2,'AA'!D86)</f>
        <v>-</v>
      </c>
      <c r="G189" s="663"/>
      <c r="H189" s="656" t="str">
        <f>IF('AA'!G86=0,$D$2,'AA'!G86)</f>
        <v>-</v>
      </c>
      <c r="I189" s="656"/>
      <c r="J189" s="657" t="str">
        <f>'AA'!M86</f>
        <v>-</v>
      </c>
      <c r="K189" s="588"/>
      <c r="L189" s="47" t="str">
        <f>'AA'!O86</f>
        <v>-</v>
      </c>
      <c r="M189" s="47" t="str">
        <f>'AA'!Q86</f>
        <v>-</v>
      </c>
      <c r="N189" s="53" t="str">
        <f>IF(F189=$D$2,$D$2,IF(F189&gt;=$F$166,36/36,'AA'!J86/36))</f>
        <v>-</v>
      </c>
      <c r="O189" s="51">
        <f t="shared" si="54"/>
        <v>0</v>
      </c>
      <c r="P189" s="52">
        <f t="shared" si="55"/>
        <v>0</v>
      </c>
      <c r="Q189" s="51">
        <f t="shared" si="56"/>
        <v>0</v>
      </c>
      <c r="R189" s="52">
        <f t="shared" si="57"/>
        <v>0</v>
      </c>
      <c r="S189" s="51">
        <f t="shared" si="58"/>
        <v>0</v>
      </c>
      <c r="T189" s="52">
        <f t="shared" si="59"/>
        <v>0</v>
      </c>
      <c r="U189" s="51">
        <f t="shared" si="60"/>
        <v>0</v>
      </c>
      <c r="V189" s="52">
        <f t="shared" si="61"/>
        <v>0</v>
      </c>
      <c r="W189" s="51">
        <f t="shared" si="62"/>
        <v>0</v>
      </c>
      <c r="X189" s="52">
        <f t="shared" si="63"/>
        <v>0</v>
      </c>
      <c r="Y189" s="51">
        <f t="shared" si="64"/>
        <v>0</v>
      </c>
      <c r="Z189" s="52">
        <f t="shared" si="65"/>
        <v>0</v>
      </c>
      <c r="AA189" s="51">
        <f t="shared" si="66"/>
        <v>0</v>
      </c>
      <c r="AB189" s="129">
        <f t="shared" si="67"/>
        <v>0</v>
      </c>
      <c r="AC189" s="94"/>
      <c r="AD189" s="14"/>
      <c r="AE189" s="14"/>
      <c r="AF189" s="10"/>
      <c r="AG189" s="19"/>
    </row>
    <row r="190" spans="3:33" ht="12.75">
      <c r="C190" s="46">
        <v>22</v>
      </c>
      <c r="D190" s="5">
        <f>IF(F190=D$2,0,IF(F190&gt;=F$166,36,'AA'!J87))</f>
        <v>0</v>
      </c>
      <c r="E190" s="60" t="str">
        <f t="shared" si="68"/>
        <v>-</v>
      </c>
      <c r="F190" s="662" t="str">
        <f>IF('AA'!D87=0,$D$2,'AA'!D87)</f>
        <v>-</v>
      </c>
      <c r="G190" s="663"/>
      <c r="H190" s="656" t="str">
        <f>IF('AA'!G87=0,$D$2,'AA'!G87)</f>
        <v>-</v>
      </c>
      <c r="I190" s="656"/>
      <c r="J190" s="657" t="str">
        <f>'AA'!M87</f>
        <v>-</v>
      </c>
      <c r="K190" s="588"/>
      <c r="L190" s="47" t="str">
        <f>'AA'!O87</f>
        <v>-</v>
      </c>
      <c r="M190" s="47" t="str">
        <f>'AA'!Q87</f>
        <v>-</v>
      </c>
      <c r="N190" s="53" t="str">
        <f>IF(F190=$D$2,$D$2,IF(F190&gt;=$F$166,36/36,'AA'!J87/36))</f>
        <v>-</v>
      </c>
      <c r="O190" s="51">
        <f t="shared" si="54"/>
        <v>0</v>
      </c>
      <c r="P190" s="52">
        <f t="shared" si="55"/>
        <v>0</v>
      </c>
      <c r="Q190" s="51">
        <f t="shared" si="56"/>
        <v>0</v>
      </c>
      <c r="R190" s="52">
        <f t="shared" si="57"/>
        <v>0</v>
      </c>
      <c r="S190" s="51">
        <f t="shared" si="58"/>
        <v>0</v>
      </c>
      <c r="T190" s="52">
        <f t="shared" si="59"/>
        <v>0</v>
      </c>
      <c r="U190" s="51">
        <f t="shared" si="60"/>
        <v>0</v>
      </c>
      <c r="V190" s="52">
        <f t="shared" si="61"/>
        <v>0</v>
      </c>
      <c r="W190" s="51">
        <f t="shared" si="62"/>
        <v>0</v>
      </c>
      <c r="X190" s="52">
        <f t="shared" si="63"/>
        <v>0</v>
      </c>
      <c r="Y190" s="51">
        <f t="shared" si="64"/>
        <v>0</v>
      </c>
      <c r="Z190" s="52">
        <f t="shared" si="65"/>
        <v>0</v>
      </c>
      <c r="AA190" s="51">
        <f t="shared" si="66"/>
        <v>0</v>
      </c>
      <c r="AB190" s="129">
        <f t="shared" si="67"/>
        <v>0</v>
      </c>
      <c r="AC190" s="94"/>
      <c r="AD190" s="14"/>
      <c r="AE190" s="14"/>
      <c r="AF190" s="10"/>
      <c r="AG190" s="19"/>
    </row>
    <row r="191" spans="3:33" ht="12.75">
      <c r="C191" s="45">
        <v>23</v>
      </c>
      <c r="D191" s="5">
        <f>IF(F191=D$2,0,IF(F191&gt;=F$166,36,'AA'!J88))</f>
        <v>0</v>
      </c>
      <c r="E191" s="60" t="str">
        <f t="shared" si="68"/>
        <v>-</v>
      </c>
      <c r="F191" s="662" t="str">
        <f>IF('AA'!D88=0,$D$2,'AA'!D88)</f>
        <v>-</v>
      </c>
      <c r="G191" s="663"/>
      <c r="H191" s="656" t="str">
        <f>IF('AA'!G88=0,$D$2,'AA'!G88)</f>
        <v>-</v>
      </c>
      <c r="I191" s="656"/>
      <c r="J191" s="657" t="str">
        <f>'AA'!M88</f>
        <v>-</v>
      </c>
      <c r="K191" s="588"/>
      <c r="L191" s="47" t="str">
        <f>'AA'!O88</f>
        <v>-</v>
      </c>
      <c r="M191" s="47" t="str">
        <f>'AA'!Q88</f>
        <v>-</v>
      </c>
      <c r="N191" s="53" t="str">
        <f>IF(F191=$D$2,$D$2,IF(F191&gt;=$F$166,36/36,'AA'!J88/36))</f>
        <v>-</v>
      </c>
      <c r="O191" s="51">
        <f t="shared" si="54"/>
        <v>0</v>
      </c>
      <c r="P191" s="52">
        <f t="shared" si="55"/>
        <v>0</v>
      </c>
      <c r="Q191" s="51">
        <f t="shared" si="56"/>
        <v>0</v>
      </c>
      <c r="R191" s="52">
        <f t="shared" si="57"/>
        <v>0</v>
      </c>
      <c r="S191" s="51">
        <f t="shared" si="58"/>
        <v>0</v>
      </c>
      <c r="T191" s="52">
        <f t="shared" si="59"/>
        <v>0</v>
      </c>
      <c r="U191" s="51">
        <f t="shared" si="60"/>
        <v>0</v>
      </c>
      <c r="V191" s="52">
        <f t="shared" si="61"/>
        <v>0</v>
      </c>
      <c r="W191" s="51">
        <f t="shared" si="62"/>
        <v>0</v>
      </c>
      <c r="X191" s="52">
        <f t="shared" si="63"/>
        <v>0</v>
      </c>
      <c r="Y191" s="51">
        <f t="shared" si="64"/>
        <v>0</v>
      </c>
      <c r="Z191" s="52">
        <f t="shared" si="65"/>
        <v>0</v>
      </c>
      <c r="AA191" s="51">
        <f t="shared" si="66"/>
        <v>0</v>
      </c>
      <c r="AB191" s="129">
        <f t="shared" si="67"/>
        <v>0</v>
      </c>
      <c r="AC191" s="94"/>
      <c r="AD191" s="14"/>
      <c r="AE191" s="14"/>
      <c r="AF191" s="10"/>
      <c r="AG191" s="19"/>
    </row>
    <row r="192" spans="3:33" ht="12.75">
      <c r="C192" s="46">
        <v>24</v>
      </c>
      <c r="D192" s="5">
        <f>IF(F192=D$2,0,IF(F192&gt;=F$166,36,'AA'!J89))</f>
        <v>0</v>
      </c>
      <c r="E192" s="60" t="str">
        <f t="shared" si="68"/>
        <v>-</v>
      </c>
      <c r="F192" s="662" t="str">
        <f>IF('AA'!D89=0,$D$2,'AA'!D89)</f>
        <v>-</v>
      </c>
      <c r="G192" s="663"/>
      <c r="H192" s="656" t="str">
        <f>IF('AA'!G89=0,$D$2,'AA'!G89)</f>
        <v>-</v>
      </c>
      <c r="I192" s="656"/>
      <c r="J192" s="657" t="str">
        <f>'AA'!M89</f>
        <v>-</v>
      </c>
      <c r="K192" s="588"/>
      <c r="L192" s="47" t="str">
        <f>'AA'!O89</f>
        <v>-</v>
      </c>
      <c r="M192" s="47" t="str">
        <f>'AA'!Q89</f>
        <v>-</v>
      </c>
      <c r="N192" s="53" t="str">
        <f>IF(F192=$D$2,$D$2,IF(F192&gt;=$F$166,36/36,'AA'!J89/36))</f>
        <v>-</v>
      </c>
      <c r="O192" s="51">
        <f t="shared" si="54"/>
        <v>0</v>
      </c>
      <c r="P192" s="52">
        <f t="shared" si="55"/>
        <v>0</v>
      </c>
      <c r="Q192" s="51">
        <f t="shared" si="56"/>
        <v>0</v>
      </c>
      <c r="R192" s="52">
        <f t="shared" si="57"/>
        <v>0</v>
      </c>
      <c r="S192" s="51">
        <f t="shared" si="58"/>
        <v>0</v>
      </c>
      <c r="T192" s="52">
        <f t="shared" si="59"/>
        <v>0</v>
      </c>
      <c r="U192" s="51">
        <f t="shared" si="60"/>
        <v>0</v>
      </c>
      <c r="V192" s="52">
        <f t="shared" si="61"/>
        <v>0</v>
      </c>
      <c r="W192" s="51">
        <f t="shared" si="62"/>
        <v>0</v>
      </c>
      <c r="X192" s="52">
        <f t="shared" si="63"/>
        <v>0</v>
      </c>
      <c r="Y192" s="51">
        <f t="shared" si="64"/>
        <v>0</v>
      </c>
      <c r="Z192" s="52">
        <f t="shared" si="65"/>
        <v>0</v>
      </c>
      <c r="AA192" s="51">
        <f t="shared" si="66"/>
        <v>0</v>
      </c>
      <c r="AB192" s="129">
        <f t="shared" si="67"/>
        <v>0</v>
      </c>
      <c r="AC192" s="94"/>
      <c r="AD192" s="14"/>
      <c r="AE192" s="14"/>
      <c r="AF192" s="10"/>
      <c r="AG192" s="19"/>
    </row>
    <row r="193" spans="3:33" ht="12.75">
      <c r="C193" s="45">
        <v>25</v>
      </c>
      <c r="D193" s="5">
        <f>IF(F193=D$2,0,IF(F193&gt;=F$166,36,'AA'!J90))</f>
        <v>0</v>
      </c>
      <c r="E193" s="60" t="str">
        <f t="shared" si="68"/>
        <v>-</v>
      </c>
      <c r="F193" s="662" t="str">
        <f>IF('AA'!D90=0,$D$2,'AA'!D90)</f>
        <v>-</v>
      </c>
      <c r="G193" s="663"/>
      <c r="H193" s="656" t="str">
        <f>IF('AA'!G90=0,$D$2,'AA'!G90)</f>
        <v>-</v>
      </c>
      <c r="I193" s="656"/>
      <c r="J193" s="657" t="str">
        <f>'AA'!M90</f>
        <v>-</v>
      </c>
      <c r="K193" s="588"/>
      <c r="L193" s="47" t="str">
        <f>'AA'!O90</f>
        <v>-</v>
      </c>
      <c r="M193" s="47" t="str">
        <f>'AA'!Q90</f>
        <v>-</v>
      </c>
      <c r="N193" s="53" t="str">
        <f>IF(F193=$D$2,$D$2,IF(F193&gt;=$F$166,36/36,'AA'!J90/36))</f>
        <v>-</v>
      </c>
      <c r="O193" s="51">
        <f t="shared" si="54"/>
        <v>0</v>
      </c>
      <c r="P193" s="52">
        <f t="shared" si="55"/>
        <v>0</v>
      </c>
      <c r="Q193" s="51">
        <f t="shared" si="56"/>
        <v>0</v>
      </c>
      <c r="R193" s="52">
        <f t="shared" si="57"/>
        <v>0</v>
      </c>
      <c r="S193" s="51">
        <f t="shared" si="58"/>
        <v>0</v>
      </c>
      <c r="T193" s="52">
        <f t="shared" si="59"/>
        <v>0</v>
      </c>
      <c r="U193" s="51">
        <f t="shared" si="60"/>
        <v>0</v>
      </c>
      <c r="V193" s="52">
        <f t="shared" si="61"/>
        <v>0</v>
      </c>
      <c r="W193" s="51">
        <f t="shared" si="62"/>
        <v>0</v>
      </c>
      <c r="X193" s="52">
        <f t="shared" si="63"/>
        <v>0</v>
      </c>
      <c r="Y193" s="51">
        <f t="shared" si="64"/>
        <v>0</v>
      </c>
      <c r="Z193" s="52">
        <f t="shared" si="65"/>
        <v>0</v>
      </c>
      <c r="AA193" s="51">
        <f t="shared" si="66"/>
        <v>0</v>
      </c>
      <c r="AB193" s="129">
        <f t="shared" si="67"/>
        <v>0</v>
      </c>
      <c r="AC193" s="94"/>
      <c r="AD193" s="14"/>
      <c r="AE193" s="14"/>
      <c r="AF193" s="10"/>
      <c r="AG193" s="19"/>
    </row>
    <row r="194" spans="12:33" ht="12" customHeight="1">
      <c r="L194" s="328" t="s">
        <v>95</v>
      </c>
      <c r="M194" s="553"/>
      <c r="N194" s="659"/>
      <c r="O194" s="123">
        <f aca="true" t="shared" si="69" ref="O194:AB194">SUM(O169:O193)</f>
        <v>0</v>
      </c>
      <c r="P194" s="133">
        <f t="shared" si="69"/>
        <v>0</v>
      </c>
      <c r="Q194" s="123">
        <f t="shared" si="69"/>
        <v>0</v>
      </c>
      <c r="R194" s="133">
        <f t="shared" si="69"/>
        <v>0</v>
      </c>
      <c r="S194" s="123">
        <f t="shared" si="69"/>
        <v>0</v>
      </c>
      <c r="T194" s="133">
        <f t="shared" si="69"/>
        <v>0</v>
      </c>
      <c r="U194" s="123">
        <f t="shared" si="69"/>
        <v>0</v>
      </c>
      <c r="V194" s="133">
        <f t="shared" si="69"/>
        <v>0</v>
      </c>
      <c r="W194" s="123">
        <f t="shared" si="69"/>
        <v>0</v>
      </c>
      <c r="X194" s="133">
        <f t="shared" si="69"/>
        <v>0</v>
      </c>
      <c r="Y194" s="123">
        <f t="shared" si="69"/>
        <v>0</v>
      </c>
      <c r="Z194" s="133">
        <f t="shared" si="69"/>
        <v>0</v>
      </c>
      <c r="AA194" s="123">
        <f t="shared" si="69"/>
        <v>0</v>
      </c>
      <c r="AB194" s="122">
        <f t="shared" si="69"/>
        <v>0</v>
      </c>
      <c r="AC194" s="94"/>
      <c r="AD194" s="14"/>
      <c r="AE194" s="14"/>
      <c r="AF194" s="10"/>
      <c r="AG194" s="62"/>
    </row>
    <row r="195" spans="5:33" ht="12" customHeight="1">
      <c r="E195" s="656" t="s">
        <v>125</v>
      </c>
      <c r="F195" s="656"/>
      <c r="G195" s="656"/>
      <c r="H195" s="656"/>
      <c r="I195" s="656"/>
      <c r="J195" s="656"/>
      <c r="K195" s="656"/>
      <c r="L195" s="656"/>
      <c r="M195" s="28">
        <f>'AA'!Q92</f>
        <v>0</v>
      </c>
      <c r="N195" s="57">
        <f>IF(M195=0,0,1)</f>
        <v>0</v>
      </c>
      <c r="O195" s="160"/>
      <c r="P195" s="52">
        <f t="shared" si="55"/>
        <v>0</v>
      </c>
      <c r="Q195" s="160"/>
      <c r="R195" s="52">
        <f t="shared" si="57"/>
        <v>0</v>
      </c>
      <c r="S195" s="160"/>
      <c r="T195" s="52">
        <f t="shared" si="59"/>
        <v>0</v>
      </c>
      <c r="U195" s="160"/>
      <c r="V195" s="52">
        <f t="shared" si="61"/>
        <v>0</v>
      </c>
      <c r="W195" s="160"/>
      <c r="X195" s="52">
        <f t="shared" si="63"/>
        <v>0</v>
      </c>
      <c r="Y195" s="160"/>
      <c r="Z195" s="52">
        <f t="shared" si="65"/>
        <v>0</v>
      </c>
      <c r="AA195" s="160"/>
      <c r="AB195" s="129">
        <f t="shared" si="67"/>
        <v>0</v>
      </c>
      <c r="AC195" s="94"/>
      <c r="AD195" s="14"/>
      <c r="AE195" s="14"/>
      <c r="AF195" s="10"/>
      <c r="AG195" s="62"/>
    </row>
    <row r="196" spans="12:30" ht="12.75">
      <c r="L196" s="328" t="s">
        <v>96</v>
      </c>
      <c r="M196" s="553"/>
      <c r="N196" s="659"/>
      <c r="O196" s="123">
        <f>O194+ROUND(((P194+P195-1)/30),0)</f>
        <v>0</v>
      </c>
      <c r="P196" s="135"/>
      <c r="Q196" s="170">
        <f>Q194+ROUND(((R194+R195-1)/30),0)</f>
        <v>0</v>
      </c>
      <c r="R196" s="135"/>
      <c r="S196" s="172">
        <f>S194+ROUND(((T194+T195-1)/30),0)</f>
        <v>0</v>
      </c>
      <c r="T196" s="135"/>
      <c r="U196" s="174">
        <f>U194+ROUND(((V194+V195-1)/30),0)</f>
        <v>0</v>
      </c>
      <c r="V196" s="135"/>
      <c r="W196" s="176">
        <f>W194+ROUND(((X194+X195-1)/30),0)</f>
        <v>0</v>
      </c>
      <c r="X196" s="135"/>
      <c r="Y196" s="178">
        <f>Y194+ROUND(((Z194+Z195-1)/30),0)</f>
        <v>0</v>
      </c>
      <c r="Z196" s="135"/>
      <c r="AA196" s="180">
        <f>AA194+ROUND(((AB194+AB195-1)/30),0)</f>
        <v>0</v>
      </c>
      <c r="AB196" s="136"/>
      <c r="AC196" s="94"/>
      <c r="AD196" s="14"/>
    </row>
    <row r="197" spans="12:30" ht="12.75">
      <c r="L197" s="503" t="s">
        <v>97</v>
      </c>
      <c r="M197" s="504"/>
      <c r="N197" s="655"/>
      <c r="O197" s="101" t="s">
        <v>4</v>
      </c>
      <c r="P197" s="119">
        <f>P194+P195-((ROUND(((P194+P195-1)/30),0)*30))</f>
        <v>0</v>
      </c>
      <c r="Q197" s="101" t="s">
        <v>4</v>
      </c>
      <c r="R197" s="119">
        <f>R194+R195-((ROUND(((R194+R195-1)/30),0)*30))</f>
        <v>0</v>
      </c>
      <c r="S197" s="101" t="s">
        <v>4</v>
      </c>
      <c r="T197" s="119">
        <f>T194+T195-((ROUND(((T194+T195-1)/30),0)*30))</f>
        <v>0</v>
      </c>
      <c r="U197" s="101" t="s">
        <v>4</v>
      </c>
      <c r="V197" s="119">
        <f>V194+V195-((ROUND(((V194+V195-1)/30),0)*30))</f>
        <v>0</v>
      </c>
      <c r="W197" s="101" t="s">
        <v>4</v>
      </c>
      <c r="X197" s="119">
        <f>X194+X195-((ROUND(((X194+X195-1)/30),0)*30))</f>
        <v>0</v>
      </c>
      <c r="Y197" s="101" t="s">
        <v>4</v>
      </c>
      <c r="Z197" s="119">
        <f>Z194+Z195-((ROUND(((Z194+Z195-1)/30),0)*30))</f>
        <v>0</v>
      </c>
      <c r="AA197" s="101" t="s">
        <v>4</v>
      </c>
      <c r="AB197" s="119">
        <f>AB194+AB195-((ROUND(((AB194+AB195-1)/30),0)*30))</f>
        <v>0</v>
      </c>
      <c r="AC197" s="94"/>
      <c r="AD197" s="14"/>
    </row>
    <row r="198" spans="12:30" ht="13.5" thickBot="1">
      <c r="L198" s="328" t="s">
        <v>93</v>
      </c>
      <c r="M198" s="553"/>
      <c r="N198" s="659"/>
      <c r="O198" s="329">
        <f>O167</f>
        <v>0</v>
      </c>
      <c r="P198" s="649"/>
      <c r="Q198" s="329">
        <f>Q167</f>
        <v>0</v>
      </c>
      <c r="R198" s="649"/>
      <c r="S198" s="329">
        <f>S167</f>
        <v>0</v>
      </c>
      <c r="T198" s="649"/>
      <c r="U198" s="329">
        <f>U167</f>
        <v>0</v>
      </c>
      <c r="V198" s="649"/>
      <c r="W198" s="329">
        <f>W167</f>
        <v>0</v>
      </c>
      <c r="X198" s="649"/>
      <c r="Y198" s="329">
        <f>Y167</f>
        <v>0</v>
      </c>
      <c r="Z198" s="649"/>
      <c r="AA198" s="654">
        <f>AA167</f>
        <v>0</v>
      </c>
      <c r="AB198" s="588"/>
      <c r="AC198" s="94" t="s">
        <v>55</v>
      </c>
      <c r="AD198" s="14" t="s">
        <v>3</v>
      </c>
    </row>
    <row r="199" spans="12:30" ht="13.5" thickBot="1">
      <c r="L199" s="503" t="s">
        <v>98</v>
      </c>
      <c r="M199" s="504"/>
      <c r="N199" s="655"/>
      <c r="O199" s="14"/>
      <c r="P199" s="43">
        <f>IF(P197&gt;0,P197,0)</f>
        <v>0</v>
      </c>
      <c r="Q199" s="14"/>
      <c r="R199" s="43">
        <f>IF(R197&gt;0,R197,0)</f>
        <v>0</v>
      </c>
      <c r="S199" s="14"/>
      <c r="T199" s="43">
        <f>IF(T197&gt;0,T197,0)</f>
        <v>0</v>
      </c>
      <c r="U199" s="14"/>
      <c r="V199" s="43">
        <f>IF(V197&gt;0,V197,0)</f>
        <v>0</v>
      </c>
      <c r="W199" s="14"/>
      <c r="X199" s="43">
        <f>IF(X197&gt;0,X197,0)</f>
        <v>0</v>
      </c>
      <c r="Y199" s="14"/>
      <c r="Z199" s="43">
        <f>IF(Z197&gt;0,Z197,0)</f>
        <v>0</v>
      </c>
      <c r="AA199" s="14"/>
      <c r="AB199" s="121">
        <f>IF(AB197&gt;0,AB197,0)</f>
        <v>0</v>
      </c>
      <c r="AC199" s="138">
        <f>SUM(P199:AB199)</f>
        <v>0</v>
      </c>
      <c r="AD199" s="182">
        <f>ROUND((AC199-1)/30,0)</f>
        <v>0</v>
      </c>
    </row>
    <row r="200" spans="12:30" ht="13.5" thickBot="1">
      <c r="L200" s="503" t="s">
        <v>99</v>
      </c>
      <c r="M200" s="504"/>
      <c r="N200" s="655"/>
      <c r="O200" s="14"/>
      <c r="P200" s="53">
        <f>P199*0.05*AE157</f>
        <v>0</v>
      </c>
      <c r="Q200" s="71"/>
      <c r="R200" s="53">
        <f>R199*0.05*AE158</f>
        <v>0</v>
      </c>
      <c r="S200" s="71"/>
      <c r="T200" s="53">
        <f>T199*0.05*AE159</f>
        <v>0</v>
      </c>
      <c r="U200" s="71"/>
      <c r="V200" s="53">
        <f>V199*0.05*AE160</f>
        <v>0</v>
      </c>
      <c r="W200" s="71"/>
      <c r="X200" s="53">
        <f>X199*0.05*AE161</f>
        <v>0</v>
      </c>
      <c r="Y200" s="71"/>
      <c r="Z200" s="53">
        <f>Z199*0.05*AE162</f>
        <v>0</v>
      </c>
      <c r="AA200" s="71"/>
      <c r="AB200" s="117">
        <f>AB199*0.05*AE163</f>
        <v>0</v>
      </c>
      <c r="AC200" s="139">
        <f>SUM(P200:AB200)</f>
        <v>0</v>
      </c>
      <c r="AD200" s="14" t="s">
        <v>52</v>
      </c>
    </row>
    <row r="201" spans="12:30" ht="13.5" thickBot="1">
      <c r="L201" s="503" t="s">
        <v>100</v>
      </c>
      <c r="M201" s="504"/>
      <c r="N201" s="655"/>
      <c r="O201" s="14"/>
      <c r="P201" s="14"/>
      <c r="Q201" s="14"/>
      <c r="R201" s="14"/>
      <c r="S201" s="14"/>
      <c r="T201" s="14"/>
      <c r="U201" s="14"/>
      <c r="V201" s="14"/>
      <c r="W201" s="14"/>
      <c r="X201" s="14"/>
      <c r="Y201" s="14"/>
      <c r="Z201" s="14"/>
      <c r="AA201" s="14"/>
      <c r="AB201" s="14"/>
      <c r="AC201" s="137">
        <f>IF(AC199=0,0,AC200/AC199)</f>
        <v>0</v>
      </c>
      <c r="AD201" s="183">
        <f>AC201*AD199</f>
        <v>0</v>
      </c>
    </row>
    <row r="203" spans="5:16" ht="12.75">
      <c r="E203" s="635" t="s">
        <v>108</v>
      </c>
      <c r="F203" s="636"/>
      <c r="G203" s="636"/>
      <c r="H203" s="636"/>
      <c r="I203" s="636"/>
      <c r="J203" s="636"/>
      <c r="K203" s="636"/>
      <c r="L203" s="636"/>
      <c r="M203" s="636"/>
      <c r="N203" s="636"/>
      <c r="O203" s="636"/>
      <c r="P203" s="637"/>
    </row>
    <row r="204" spans="5:16" ht="12.75">
      <c r="E204" s="588" t="s">
        <v>101</v>
      </c>
      <c r="F204" s="588"/>
      <c r="G204" s="588"/>
      <c r="H204" s="588"/>
      <c r="I204" s="117">
        <f aca="true" t="shared" si="70" ref="I204:I210">0.05*AE157</f>
        <v>0</v>
      </c>
      <c r="J204" s="113" t="s">
        <v>102</v>
      </c>
      <c r="K204" s="47">
        <f>O196</f>
        <v>0</v>
      </c>
      <c r="L204" s="588" t="s">
        <v>103</v>
      </c>
      <c r="M204" s="588"/>
      <c r="N204" s="588"/>
      <c r="O204" s="588"/>
      <c r="P204" s="15">
        <f>I204*K204</f>
        <v>0</v>
      </c>
    </row>
    <row r="205" spans="5:16" ht="12.75">
      <c r="E205" s="588" t="s">
        <v>101</v>
      </c>
      <c r="F205" s="588"/>
      <c r="G205" s="588"/>
      <c r="H205" s="588"/>
      <c r="I205" s="117">
        <f t="shared" si="70"/>
        <v>0</v>
      </c>
      <c r="J205" s="113" t="s">
        <v>102</v>
      </c>
      <c r="K205" s="169">
        <f>Q196</f>
        <v>0</v>
      </c>
      <c r="L205" s="588" t="s">
        <v>103</v>
      </c>
      <c r="M205" s="588"/>
      <c r="N205" s="588"/>
      <c r="O205" s="588"/>
      <c r="P205" s="15">
        <f aca="true" t="shared" si="71" ref="P205:P210">I205*K205</f>
        <v>0</v>
      </c>
    </row>
    <row r="206" spans="5:16" ht="12.75">
      <c r="E206" s="588" t="s">
        <v>101</v>
      </c>
      <c r="F206" s="588"/>
      <c r="G206" s="588"/>
      <c r="H206" s="588"/>
      <c r="I206" s="117">
        <f t="shared" si="70"/>
        <v>0</v>
      </c>
      <c r="J206" s="113" t="s">
        <v>102</v>
      </c>
      <c r="K206" s="171">
        <f>S196</f>
        <v>0</v>
      </c>
      <c r="L206" s="588" t="s">
        <v>103</v>
      </c>
      <c r="M206" s="588"/>
      <c r="N206" s="588"/>
      <c r="O206" s="588"/>
      <c r="P206" s="15">
        <f t="shared" si="71"/>
        <v>0</v>
      </c>
    </row>
    <row r="207" spans="5:16" ht="12.75">
      <c r="E207" s="588" t="s">
        <v>101</v>
      </c>
      <c r="F207" s="588"/>
      <c r="G207" s="588"/>
      <c r="H207" s="588"/>
      <c r="I207" s="117">
        <f t="shared" si="70"/>
        <v>0</v>
      </c>
      <c r="J207" s="113" t="s">
        <v>102</v>
      </c>
      <c r="K207" s="173">
        <f>U196</f>
        <v>0</v>
      </c>
      <c r="L207" s="588" t="s">
        <v>103</v>
      </c>
      <c r="M207" s="588"/>
      <c r="N207" s="588"/>
      <c r="O207" s="588"/>
      <c r="P207" s="15">
        <f t="shared" si="71"/>
        <v>0</v>
      </c>
    </row>
    <row r="208" spans="5:16" ht="12.75">
      <c r="E208" s="588" t="s">
        <v>101</v>
      </c>
      <c r="F208" s="588"/>
      <c r="G208" s="588"/>
      <c r="H208" s="588"/>
      <c r="I208" s="117">
        <f t="shared" si="70"/>
        <v>0</v>
      </c>
      <c r="J208" s="113" t="s">
        <v>102</v>
      </c>
      <c r="K208" s="175">
        <f>W$78</f>
        <v>0</v>
      </c>
      <c r="L208" s="588" t="s">
        <v>103</v>
      </c>
      <c r="M208" s="588"/>
      <c r="N208" s="588"/>
      <c r="O208" s="588"/>
      <c r="P208" s="15">
        <f t="shared" si="71"/>
        <v>0</v>
      </c>
    </row>
    <row r="209" spans="5:16" ht="12.75">
      <c r="E209" s="588" t="s">
        <v>101</v>
      </c>
      <c r="F209" s="588"/>
      <c r="G209" s="588"/>
      <c r="H209" s="588"/>
      <c r="I209" s="117">
        <f t="shared" si="70"/>
        <v>0</v>
      </c>
      <c r="J209" s="113" t="s">
        <v>102</v>
      </c>
      <c r="K209" s="177">
        <f>Y196</f>
        <v>0</v>
      </c>
      <c r="L209" s="588" t="s">
        <v>103</v>
      </c>
      <c r="M209" s="588"/>
      <c r="N209" s="588"/>
      <c r="O209" s="588"/>
      <c r="P209" s="15">
        <f t="shared" si="71"/>
        <v>0</v>
      </c>
    </row>
    <row r="210" spans="5:16" ht="12.75">
      <c r="E210" s="588" t="s">
        <v>101</v>
      </c>
      <c r="F210" s="588"/>
      <c r="G210" s="588"/>
      <c r="H210" s="588"/>
      <c r="I210" s="117">
        <f t="shared" si="70"/>
        <v>0</v>
      </c>
      <c r="J210" s="113" t="s">
        <v>102</v>
      </c>
      <c r="K210" s="179">
        <f>AA196</f>
        <v>0</v>
      </c>
      <c r="L210" s="588" t="s">
        <v>103</v>
      </c>
      <c r="M210" s="588"/>
      <c r="N210" s="588"/>
      <c r="O210" s="588"/>
      <c r="P210" s="15">
        <f t="shared" si="71"/>
        <v>0</v>
      </c>
    </row>
    <row r="211" spans="5:16" ht="13.5" thickBot="1">
      <c r="E211" s="588" t="s">
        <v>101</v>
      </c>
      <c r="F211" s="588"/>
      <c r="G211" s="588"/>
      <c r="H211" s="588"/>
      <c r="I211" s="117">
        <f>AC201</f>
        <v>0</v>
      </c>
      <c r="J211" s="113" t="s">
        <v>102</v>
      </c>
      <c r="K211" s="181">
        <f>AD199</f>
        <v>0</v>
      </c>
      <c r="L211" s="588" t="s">
        <v>103</v>
      </c>
      <c r="M211" s="588"/>
      <c r="N211" s="588"/>
      <c r="O211" s="588"/>
      <c r="P211" s="120">
        <f>I211*K211</f>
        <v>0</v>
      </c>
    </row>
    <row r="212" spans="5:16" ht="13.5" thickBot="1">
      <c r="E212" s="328" t="s">
        <v>104</v>
      </c>
      <c r="F212" s="553"/>
      <c r="G212" s="553"/>
      <c r="H212" s="329"/>
      <c r="I212" s="117">
        <f>IF(K212=0,0,P212/K212)</f>
        <v>0</v>
      </c>
      <c r="J212" s="113" t="s">
        <v>110</v>
      </c>
      <c r="K212" s="47">
        <f>SUM(K204:K211)</f>
        <v>0</v>
      </c>
      <c r="L212" s="588" t="s">
        <v>107</v>
      </c>
      <c r="M212" s="588"/>
      <c r="N212" s="588"/>
      <c r="O212" s="588"/>
      <c r="P212" s="141">
        <f>SUM(P204:P211)</f>
        <v>0</v>
      </c>
    </row>
  </sheetData>
  <sheetProtection sheet="1" objects="1" scenarios="1"/>
  <mergeCells count="403">
    <mergeCell ref="U8:W8"/>
    <mergeCell ref="W43:X43"/>
    <mergeCell ref="J75:K75"/>
    <mergeCell ref="J71:K71"/>
    <mergeCell ref="J72:K72"/>
    <mergeCell ref="J73:K73"/>
    <mergeCell ref="J74:K74"/>
    <mergeCell ref="J45:K45"/>
    <mergeCell ref="J59:K59"/>
    <mergeCell ref="J60:K60"/>
    <mergeCell ref="H75:I75"/>
    <mergeCell ref="F71:G71"/>
    <mergeCell ref="F72:G72"/>
    <mergeCell ref="F73:G73"/>
    <mergeCell ref="F74:G74"/>
    <mergeCell ref="H71:I71"/>
    <mergeCell ref="H72:I72"/>
    <mergeCell ref="H73:I73"/>
    <mergeCell ref="H74:I74"/>
    <mergeCell ref="Y2:Z2"/>
    <mergeCell ref="E211:H211"/>
    <mergeCell ref="L211:O211"/>
    <mergeCell ref="E94:H94"/>
    <mergeCell ref="E209:H209"/>
    <mergeCell ref="L209:O209"/>
    <mergeCell ref="E210:H210"/>
    <mergeCell ref="L210:O210"/>
    <mergeCell ref="E207:H207"/>
    <mergeCell ref="F75:G75"/>
    <mergeCell ref="L207:O207"/>
    <mergeCell ref="E208:H208"/>
    <mergeCell ref="L208:O208"/>
    <mergeCell ref="E205:H205"/>
    <mergeCell ref="L205:O205"/>
    <mergeCell ref="E206:H206"/>
    <mergeCell ref="L206:O206"/>
    <mergeCell ref="E203:P203"/>
    <mergeCell ref="E204:H204"/>
    <mergeCell ref="L204:O204"/>
    <mergeCell ref="L198:N198"/>
    <mergeCell ref="O198:P198"/>
    <mergeCell ref="L199:N199"/>
    <mergeCell ref="L200:N200"/>
    <mergeCell ref="U198:V198"/>
    <mergeCell ref="W198:X198"/>
    <mergeCell ref="Y198:Z198"/>
    <mergeCell ref="AA198:AB198"/>
    <mergeCell ref="L201:N201"/>
    <mergeCell ref="E167:N167"/>
    <mergeCell ref="J192:K192"/>
    <mergeCell ref="H193:I193"/>
    <mergeCell ref="J193:K193"/>
    <mergeCell ref="H188:I188"/>
    <mergeCell ref="E152:H152"/>
    <mergeCell ref="L152:O152"/>
    <mergeCell ref="Q198:R198"/>
    <mergeCell ref="S198:T198"/>
    <mergeCell ref="L194:N194"/>
    <mergeCell ref="L196:N196"/>
    <mergeCell ref="L197:N197"/>
    <mergeCell ref="E195:L195"/>
    <mergeCell ref="E155:R155"/>
    <mergeCell ref="F193:G193"/>
    <mergeCell ref="E149:H149"/>
    <mergeCell ref="L149:O149"/>
    <mergeCell ref="E150:H150"/>
    <mergeCell ref="L150:O150"/>
    <mergeCell ref="E151:H151"/>
    <mergeCell ref="L151:O151"/>
    <mergeCell ref="Y139:Z139"/>
    <mergeCell ref="AA139:AB139"/>
    <mergeCell ref="L140:N140"/>
    <mergeCell ref="L141:N141"/>
    <mergeCell ref="Q139:R139"/>
    <mergeCell ref="S139:T139"/>
    <mergeCell ref="U139:V139"/>
    <mergeCell ref="W139:X139"/>
    <mergeCell ref="O139:P139"/>
    <mergeCell ref="L139:N139"/>
    <mergeCell ref="AE97:AG97"/>
    <mergeCell ref="L135:N135"/>
    <mergeCell ref="L137:N137"/>
    <mergeCell ref="L138:N138"/>
    <mergeCell ref="Y107:Z107"/>
    <mergeCell ref="AA107:AB107"/>
    <mergeCell ref="Q107:R107"/>
    <mergeCell ref="S107:T107"/>
    <mergeCell ref="U107:V107"/>
    <mergeCell ref="W107:X107"/>
    <mergeCell ref="J2:M2"/>
    <mergeCell ref="N2:Q2"/>
    <mergeCell ref="E32:R32"/>
    <mergeCell ref="R2:V2"/>
    <mergeCell ref="U9:W9"/>
    <mergeCell ref="U10:W10"/>
    <mergeCell ref="U5:W5"/>
    <mergeCell ref="U6:W6"/>
    <mergeCell ref="W2:X2"/>
    <mergeCell ref="U7:W7"/>
    <mergeCell ref="E96:R96"/>
    <mergeCell ref="F59:G59"/>
    <mergeCell ref="F60:G60"/>
    <mergeCell ref="F61:G61"/>
    <mergeCell ref="F62:G62"/>
    <mergeCell ref="F63:G63"/>
    <mergeCell ref="F64:G64"/>
    <mergeCell ref="F65:G65"/>
    <mergeCell ref="F66:G66"/>
    <mergeCell ref="F67:G67"/>
    <mergeCell ref="E153:H153"/>
    <mergeCell ref="F191:G191"/>
    <mergeCell ref="H191:I191"/>
    <mergeCell ref="J191:K191"/>
    <mergeCell ref="F192:G192"/>
    <mergeCell ref="H192:I192"/>
    <mergeCell ref="F190:G190"/>
    <mergeCell ref="H190:I190"/>
    <mergeCell ref="J190:K190"/>
    <mergeCell ref="F188:G188"/>
    <mergeCell ref="J188:K188"/>
    <mergeCell ref="F189:G189"/>
    <mergeCell ref="H189:I189"/>
    <mergeCell ref="J189:K189"/>
    <mergeCell ref="F186:G186"/>
    <mergeCell ref="H186:I186"/>
    <mergeCell ref="J186:K186"/>
    <mergeCell ref="F187:G187"/>
    <mergeCell ref="H187:I187"/>
    <mergeCell ref="J187:K187"/>
    <mergeCell ref="F184:G184"/>
    <mergeCell ref="H184:I184"/>
    <mergeCell ref="J184:K184"/>
    <mergeCell ref="F185:G185"/>
    <mergeCell ref="H185:I185"/>
    <mergeCell ref="J185:K185"/>
    <mergeCell ref="F182:G182"/>
    <mergeCell ref="H182:I182"/>
    <mergeCell ref="J182:K182"/>
    <mergeCell ref="F183:G183"/>
    <mergeCell ref="H183:I183"/>
    <mergeCell ref="J183:K183"/>
    <mergeCell ref="F180:G180"/>
    <mergeCell ref="H180:I180"/>
    <mergeCell ref="J180:K180"/>
    <mergeCell ref="F181:G181"/>
    <mergeCell ref="H181:I181"/>
    <mergeCell ref="J181:K181"/>
    <mergeCell ref="F178:G178"/>
    <mergeCell ref="H178:I178"/>
    <mergeCell ref="J178:K178"/>
    <mergeCell ref="F179:G179"/>
    <mergeCell ref="H179:I179"/>
    <mergeCell ref="J179:K179"/>
    <mergeCell ref="F176:G176"/>
    <mergeCell ref="H176:I176"/>
    <mergeCell ref="J176:K176"/>
    <mergeCell ref="F177:G177"/>
    <mergeCell ref="H177:I177"/>
    <mergeCell ref="J177:K177"/>
    <mergeCell ref="F174:G174"/>
    <mergeCell ref="H174:I174"/>
    <mergeCell ref="J174:K174"/>
    <mergeCell ref="F175:G175"/>
    <mergeCell ref="H175:I175"/>
    <mergeCell ref="J175:K175"/>
    <mergeCell ref="F172:G172"/>
    <mergeCell ref="H172:I172"/>
    <mergeCell ref="J172:K172"/>
    <mergeCell ref="F173:G173"/>
    <mergeCell ref="H173:I173"/>
    <mergeCell ref="J173:K173"/>
    <mergeCell ref="F170:G170"/>
    <mergeCell ref="H170:I170"/>
    <mergeCell ref="J170:K170"/>
    <mergeCell ref="F171:G171"/>
    <mergeCell ref="H171:I171"/>
    <mergeCell ref="J171:K171"/>
    <mergeCell ref="F168:G168"/>
    <mergeCell ref="H168:I168"/>
    <mergeCell ref="J168:K168"/>
    <mergeCell ref="F169:G169"/>
    <mergeCell ref="H169:I169"/>
    <mergeCell ref="J169:K169"/>
    <mergeCell ref="F166:G166"/>
    <mergeCell ref="H166:M166"/>
    <mergeCell ref="Y166:Z166"/>
    <mergeCell ref="AA166:AB166"/>
    <mergeCell ref="O165:AB165"/>
    <mergeCell ref="O166:P166"/>
    <mergeCell ref="Q166:R166"/>
    <mergeCell ref="S166:T166"/>
    <mergeCell ref="U166:V166"/>
    <mergeCell ref="W166:X166"/>
    <mergeCell ref="F70:G70"/>
    <mergeCell ref="H59:I59"/>
    <mergeCell ref="H60:I60"/>
    <mergeCell ref="H61:I61"/>
    <mergeCell ref="H62:I62"/>
    <mergeCell ref="H63:I63"/>
    <mergeCell ref="H64:I64"/>
    <mergeCell ref="H65:I65"/>
    <mergeCell ref="J56:K56"/>
    <mergeCell ref="J58:K58"/>
    <mergeCell ref="H66:I66"/>
    <mergeCell ref="H46:I46"/>
    <mergeCell ref="H67:I67"/>
    <mergeCell ref="H45:I45"/>
    <mergeCell ref="H55:I55"/>
    <mergeCell ref="H56:I56"/>
    <mergeCell ref="H58:I58"/>
    <mergeCell ref="H53:I53"/>
    <mergeCell ref="F56:G56"/>
    <mergeCell ref="H57:I57"/>
    <mergeCell ref="J61:K61"/>
    <mergeCell ref="J62:K62"/>
    <mergeCell ref="J46:K46"/>
    <mergeCell ref="J54:K54"/>
    <mergeCell ref="J53:K53"/>
    <mergeCell ref="J50:K50"/>
    <mergeCell ref="J51:K51"/>
    <mergeCell ref="H47:I47"/>
    <mergeCell ref="H49:I49"/>
    <mergeCell ref="H48:I48"/>
    <mergeCell ref="F57:G57"/>
    <mergeCell ref="J57:K57"/>
    <mergeCell ref="F50:G50"/>
    <mergeCell ref="H54:I54"/>
    <mergeCell ref="H50:I50"/>
    <mergeCell ref="H51:I51"/>
    <mergeCell ref="H52:I52"/>
    <mergeCell ref="J55:K55"/>
    <mergeCell ref="F45:G45"/>
    <mergeCell ref="F55:G55"/>
    <mergeCell ref="F52:G52"/>
    <mergeCell ref="F53:G53"/>
    <mergeCell ref="F46:G46"/>
    <mergeCell ref="F49:G49"/>
    <mergeCell ref="F51:G51"/>
    <mergeCell ref="F48:G48"/>
    <mergeCell ref="F54:G54"/>
    <mergeCell ref="F47:G47"/>
    <mergeCell ref="J68:K68"/>
    <mergeCell ref="J69:K69"/>
    <mergeCell ref="H68:I68"/>
    <mergeCell ref="H69:I69"/>
    <mergeCell ref="F58:G58"/>
    <mergeCell ref="F68:G68"/>
    <mergeCell ref="F69:G69"/>
    <mergeCell ref="J48:K48"/>
    <mergeCell ref="J49:K49"/>
    <mergeCell ref="J52:K52"/>
    <mergeCell ref="J47:K47"/>
    <mergeCell ref="H70:I70"/>
    <mergeCell ref="J63:K63"/>
    <mergeCell ref="J64:K64"/>
    <mergeCell ref="J65:K65"/>
    <mergeCell ref="J66:K66"/>
    <mergeCell ref="J67:K67"/>
    <mergeCell ref="F109:G109"/>
    <mergeCell ref="H109:I109"/>
    <mergeCell ref="J109:K109"/>
    <mergeCell ref="O107:P107"/>
    <mergeCell ref="E108:N108"/>
    <mergeCell ref="F43:G43"/>
    <mergeCell ref="H43:M43"/>
    <mergeCell ref="F107:G107"/>
    <mergeCell ref="H107:M107"/>
    <mergeCell ref="J70:K70"/>
    <mergeCell ref="F110:G110"/>
    <mergeCell ref="H110:I110"/>
    <mergeCell ref="J110:K110"/>
    <mergeCell ref="F111:G111"/>
    <mergeCell ref="H111:I111"/>
    <mergeCell ref="J111:K111"/>
    <mergeCell ref="F112:G112"/>
    <mergeCell ref="H112:I112"/>
    <mergeCell ref="J112:K112"/>
    <mergeCell ref="F113:G113"/>
    <mergeCell ref="H113:I113"/>
    <mergeCell ref="J113:K113"/>
    <mergeCell ref="F114:G114"/>
    <mergeCell ref="H114:I114"/>
    <mergeCell ref="J114:K114"/>
    <mergeCell ref="F115:G115"/>
    <mergeCell ref="H115:I115"/>
    <mergeCell ref="J115:K115"/>
    <mergeCell ref="F116:G116"/>
    <mergeCell ref="H116:I116"/>
    <mergeCell ref="J116:K116"/>
    <mergeCell ref="F117:G117"/>
    <mergeCell ref="H117:I117"/>
    <mergeCell ref="J117:K117"/>
    <mergeCell ref="F118:G118"/>
    <mergeCell ref="H118:I118"/>
    <mergeCell ref="J118:K118"/>
    <mergeCell ref="F119:G119"/>
    <mergeCell ref="H119:I119"/>
    <mergeCell ref="J119:K119"/>
    <mergeCell ref="F120:G120"/>
    <mergeCell ref="H120:I120"/>
    <mergeCell ref="J120:K120"/>
    <mergeCell ref="F121:G121"/>
    <mergeCell ref="H121:I121"/>
    <mergeCell ref="J121:K121"/>
    <mergeCell ref="F122:G122"/>
    <mergeCell ref="H122:I122"/>
    <mergeCell ref="J122:K122"/>
    <mergeCell ref="F123:G123"/>
    <mergeCell ref="H123:I123"/>
    <mergeCell ref="J123:K123"/>
    <mergeCell ref="F124:G124"/>
    <mergeCell ref="H124:I124"/>
    <mergeCell ref="J124:K124"/>
    <mergeCell ref="F125:G125"/>
    <mergeCell ref="H125:I125"/>
    <mergeCell ref="J125:K125"/>
    <mergeCell ref="F126:G126"/>
    <mergeCell ref="H126:I126"/>
    <mergeCell ref="J126:K126"/>
    <mergeCell ref="F127:G127"/>
    <mergeCell ref="H127:I127"/>
    <mergeCell ref="J127:K127"/>
    <mergeCell ref="F128:G128"/>
    <mergeCell ref="H128:I128"/>
    <mergeCell ref="J128:K128"/>
    <mergeCell ref="F129:G129"/>
    <mergeCell ref="H129:I129"/>
    <mergeCell ref="J129:K129"/>
    <mergeCell ref="F130:G130"/>
    <mergeCell ref="H130:I130"/>
    <mergeCell ref="J130:K130"/>
    <mergeCell ref="F131:G131"/>
    <mergeCell ref="H131:I131"/>
    <mergeCell ref="J131:K131"/>
    <mergeCell ref="F134:G134"/>
    <mergeCell ref="E146:H146"/>
    <mergeCell ref="E136:L136"/>
    <mergeCell ref="L142:N142"/>
    <mergeCell ref="E144:P144"/>
    <mergeCell ref="E145:H145"/>
    <mergeCell ref="L145:O145"/>
    <mergeCell ref="F132:G132"/>
    <mergeCell ref="H132:I132"/>
    <mergeCell ref="J132:K132"/>
    <mergeCell ref="F133:G133"/>
    <mergeCell ref="H133:I133"/>
    <mergeCell ref="J133:K133"/>
    <mergeCell ref="AJ33:AL33"/>
    <mergeCell ref="O106:AB106"/>
    <mergeCell ref="O42:AB42"/>
    <mergeCell ref="O43:P43"/>
    <mergeCell ref="Q43:R43"/>
    <mergeCell ref="S43:T43"/>
    <mergeCell ref="L88:O88"/>
    <mergeCell ref="L89:O89"/>
    <mergeCell ref="L90:O90"/>
    <mergeCell ref="L91:O91"/>
    <mergeCell ref="AE156:AG156"/>
    <mergeCell ref="E44:N44"/>
    <mergeCell ref="L78:N78"/>
    <mergeCell ref="E86:H86"/>
    <mergeCell ref="E87:H87"/>
    <mergeCell ref="E88:H88"/>
    <mergeCell ref="E89:H89"/>
    <mergeCell ref="E90:H90"/>
    <mergeCell ref="E91:H91"/>
    <mergeCell ref="E92:H92"/>
    <mergeCell ref="L87:O87"/>
    <mergeCell ref="L92:O92"/>
    <mergeCell ref="L76:N76"/>
    <mergeCell ref="L79:N79"/>
    <mergeCell ref="L81:N81"/>
    <mergeCell ref="E77:L77"/>
    <mergeCell ref="L80:N80"/>
    <mergeCell ref="E212:H212"/>
    <mergeCell ref="L153:O153"/>
    <mergeCell ref="L94:O94"/>
    <mergeCell ref="E148:H148"/>
    <mergeCell ref="L148:O148"/>
    <mergeCell ref="L146:O146"/>
    <mergeCell ref="E147:H147"/>
    <mergeCell ref="L147:O147"/>
    <mergeCell ref="H134:I134"/>
    <mergeCell ref="J134:K134"/>
    <mergeCell ref="L212:O212"/>
    <mergeCell ref="O80:P80"/>
    <mergeCell ref="Q80:R80"/>
    <mergeCell ref="S80:T80"/>
    <mergeCell ref="L82:N82"/>
    <mergeCell ref="L83:N83"/>
    <mergeCell ref="L86:O86"/>
    <mergeCell ref="E85:P85"/>
    <mergeCell ref="E93:H93"/>
    <mergeCell ref="L93:O93"/>
    <mergeCell ref="W80:X80"/>
    <mergeCell ref="U43:V43"/>
    <mergeCell ref="S12:AB12"/>
    <mergeCell ref="AD12:AH12"/>
    <mergeCell ref="Y43:Z43"/>
    <mergeCell ref="AA43:AB43"/>
    <mergeCell ref="U80:V80"/>
    <mergeCell ref="Y80:Z80"/>
    <mergeCell ref="AA80:AB8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CH212"/>
  <sheetViews>
    <sheetView zoomScalePageLayoutView="0" workbookViewId="0" topLeftCell="I1">
      <selection activeCell="AD22" sqref="AD22"/>
    </sheetView>
  </sheetViews>
  <sheetFormatPr defaultColWidth="9.140625" defaultRowHeight="12.75"/>
  <cols>
    <col min="1" max="1" width="4.140625" style="0" customWidth="1"/>
    <col min="2" max="2" width="2.421875" style="0" bestFit="1" customWidth="1"/>
    <col min="3" max="3" width="4.7109375" style="0" customWidth="1"/>
    <col min="4" max="4" width="7.421875" style="0" customWidth="1"/>
    <col min="5" max="5" width="5.28125" style="11" customWidth="1"/>
    <col min="6" max="6" width="3.7109375" style="11" customWidth="1"/>
    <col min="7" max="7" width="4.8515625" style="11" customWidth="1"/>
    <col min="8" max="8" width="3.7109375" style="11" customWidth="1"/>
    <col min="9" max="9" width="4.7109375" style="11" customWidth="1"/>
    <col min="10" max="13" width="3.7109375" style="11" customWidth="1"/>
    <col min="14" max="14" width="4.00390625" style="11" bestFit="1" customWidth="1"/>
    <col min="15" max="15" width="3.7109375" style="11" customWidth="1"/>
    <col min="16" max="16" width="4.8515625" style="11" bestFit="1" customWidth="1"/>
    <col min="17" max="17" width="3.7109375" style="11" customWidth="1"/>
    <col min="18" max="18" width="4.28125" style="11" customWidth="1"/>
    <col min="19" max="19" width="4.28125" style="11" bestFit="1" customWidth="1"/>
    <col min="20" max="20" width="4.140625" style="11" bestFit="1" customWidth="1"/>
    <col min="21" max="21" width="3.57421875" style="11" customWidth="1"/>
    <col min="22" max="22" width="4.140625" style="11" bestFit="1" customWidth="1"/>
    <col min="23" max="23" width="3.57421875" style="11" customWidth="1"/>
    <col min="24" max="24" width="4.140625" style="11" bestFit="1" customWidth="1"/>
    <col min="25" max="25" width="4.28125" style="11" customWidth="1"/>
    <col min="26" max="26" width="4.140625" style="11" bestFit="1" customWidth="1"/>
    <col min="27" max="28" width="4.140625" style="11" customWidth="1"/>
    <col min="29" max="29" width="4.8515625" style="11" bestFit="1" customWidth="1"/>
    <col min="30" max="32" width="3.7109375" style="11" customWidth="1"/>
    <col min="33" max="33" width="4.8515625" style="11" customWidth="1"/>
    <col min="34" max="34" width="6.00390625" style="11" bestFit="1" customWidth="1"/>
    <col min="35" max="35" width="3.7109375" style="11" customWidth="1"/>
    <col min="36" max="36" width="4.421875" style="0" customWidth="1"/>
    <col min="37" max="39" width="3.7109375" style="0" customWidth="1"/>
    <col min="40" max="40" width="4.8515625" style="54" bestFit="1" customWidth="1"/>
    <col min="41" max="41" width="4.7109375" style="0" customWidth="1"/>
    <col min="42" max="42" width="4.7109375" style="0" bestFit="1" customWidth="1"/>
    <col min="43" max="83" width="4.7109375" style="0" customWidth="1"/>
    <col min="84" max="84" width="5.7109375" style="0" bestFit="1" customWidth="1"/>
    <col min="85" max="85" width="3.7109375" style="0" customWidth="1"/>
    <col min="86" max="86" width="5.140625" style="0" customWidth="1"/>
    <col min="87" max="91" width="3.7109375" style="0" customWidth="1"/>
  </cols>
  <sheetData>
    <row r="2" spans="4:22" ht="12.75">
      <c r="D2" s="44" t="s">
        <v>12</v>
      </c>
      <c r="E2" s="50" t="s">
        <v>162</v>
      </c>
      <c r="F2" s="113" t="s">
        <v>78</v>
      </c>
      <c r="G2" s="113" t="s">
        <v>137</v>
      </c>
      <c r="H2" s="5" t="s">
        <v>168</v>
      </c>
      <c r="I2" s="5" t="s">
        <v>133</v>
      </c>
      <c r="J2" s="588" t="s">
        <v>80</v>
      </c>
      <c r="K2" s="588"/>
      <c r="L2" s="588"/>
      <c r="M2" s="588"/>
      <c r="N2" s="588" t="s">
        <v>81</v>
      </c>
      <c r="O2" s="588"/>
      <c r="P2" s="588"/>
      <c r="Q2" s="588"/>
      <c r="R2" s="328" t="s">
        <v>178</v>
      </c>
      <c r="S2" s="553"/>
      <c r="T2" s="553"/>
      <c r="U2" s="553"/>
      <c r="V2" s="329"/>
    </row>
    <row r="3" ht="12.75">
      <c r="D3" s="48"/>
    </row>
    <row r="4" spans="6:56" ht="12.75">
      <c r="F4" s="5">
        <v>1</v>
      </c>
      <c r="G4" s="5">
        <v>2</v>
      </c>
      <c r="H4" s="5">
        <v>3</v>
      </c>
      <c r="I4" s="5">
        <v>4</v>
      </c>
      <c r="J4" s="5">
        <v>5</v>
      </c>
      <c r="K4" s="5">
        <v>6</v>
      </c>
      <c r="L4" s="5">
        <v>7</v>
      </c>
      <c r="M4" s="5">
        <v>8</v>
      </c>
      <c r="N4" s="5">
        <v>9</v>
      </c>
      <c r="O4" s="5">
        <v>10</v>
      </c>
      <c r="P4" s="5">
        <v>11</v>
      </c>
      <c r="Q4" s="5">
        <v>12</v>
      </c>
      <c r="R4" s="14"/>
      <c r="S4" s="71"/>
      <c r="T4" s="74"/>
      <c r="U4" s="73"/>
      <c r="V4" s="14"/>
      <c r="W4" s="14"/>
      <c r="X4" s="71"/>
      <c r="Y4" s="14"/>
      <c r="Z4" s="14"/>
      <c r="AA4" s="14"/>
      <c r="AB4" s="14" t="s">
        <v>52</v>
      </c>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row>
    <row r="5" spans="4:56" ht="12.75">
      <c r="D5" s="30">
        <v>29474</v>
      </c>
      <c r="E5" s="193" t="s">
        <v>16</v>
      </c>
      <c r="F5" s="36"/>
      <c r="G5" s="37"/>
      <c r="H5" s="37"/>
      <c r="I5" s="37"/>
      <c r="J5" s="37"/>
      <c r="K5" s="37"/>
      <c r="L5" s="37"/>
      <c r="M5" s="37"/>
      <c r="N5" s="37">
        <v>30</v>
      </c>
      <c r="O5" s="37">
        <v>31</v>
      </c>
      <c r="P5" s="37">
        <v>30</v>
      </c>
      <c r="Q5" s="38">
        <v>31</v>
      </c>
      <c r="R5" s="14"/>
      <c r="S5" s="71"/>
      <c r="T5" s="116">
        <v>0</v>
      </c>
      <c r="U5" s="672" t="s">
        <v>12</v>
      </c>
      <c r="V5" s="672"/>
      <c r="W5" s="672"/>
      <c r="X5" s="113" t="s">
        <v>12</v>
      </c>
      <c r="Y5" s="73"/>
      <c r="Z5" s="263" t="s">
        <v>172</v>
      </c>
      <c r="AA5" s="264">
        <f>'AT'!H11</f>
        <v>0</v>
      </c>
      <c r="AB5" s="255">
        <f>IF(AA5&gt;10,E2,AA5)</f>
        <v>0</v>
      </c>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row>
    <row r="6" spans="4:28" ht="12.75">
      <c r="D6" s="31">
        <v>29839</v>
      </c>
      <c r="E6" s="194" t="s">
        <v>17</v>
      </c>
      <c r="F6" s="13">
        <v>31</v>
      </c>
      <c r="G6" s="14">
        <v>28</v>
      </c>
      <c r="H6" s="14">
        <v>31</v>
      </c>
      <c r="I6" s="14">
        <v>30</v>
      </c>
      <c r="J6" s="14">
        <v>31</v>
      </c>
      <c r="K6" s="14">
        <v>30</v>
      </c>
      <c r="L6" s="14">
        <v>31</v>
      </c>
      <c r="M6" s="14">
        <v>31</v>
      </c>
      <c r="N6" s="14">
        <v>30</v>
      </c>
      <c r="O6" s="14">
        <v>31</v>
      </c>
      <c r="P6" s="14">
        <v>30</v>
      </c>
      <c r="Q6" s="16">
        <v>31</v>
      </c>
      <c r="R6" s="14"/>
      <c r="S6" s="71"/>
      <c r="T6" s="116">
        <v>1</v>
      </c>
      <c r="U6" s="671" t="s">
        <v>84</v>
      </c>
      <c r="V6" s="671"/>
      <c r="W6" s="671"/>
      <c r="X6" s="117">
        <v>6</v>
      </c>
      <c r="Y6" s="14"/>
      <c r="Z6" s="129" t="s">
        <v>173</v>
      </c>
      <c r="AA6" s="121">
        <f>'AT'!H12</f>
        <v>0</v>
      </c>
      <c r="AB6" s="255" t="str">
        <f>VLOOKUP(AA6,T5:X10,5)</f>
        <v>-</v>
      </c>
    </row>
    <row r="7" spans="4:56" ht="12.75">
      <c r="D7" s="31">
        <v>30204</v>
      </c>
      <c r="E7" s="194" t="s">
        <v>18</v>
      </c>
      <c r="F7" s="13">
        <v>31</v>
      </c>
      <c r="G7" s="14">
        <v>28</v>
      </c>
      <c r="H7" s="14">
        <v>31</v>
      </c>
      <c r="I7" s="14">
        <v>30</v>
      </c>
      <c r="J7" s="14">
        <v>31</v>
      </c>
      <c r="K7" s="14">
        <v>30</v>
      </c>
      <c r="L7" s="14">
        <v>31</v>
      </c>
      <c r="M7" s="14">
        <v>31</v>
      </c>
      <c r="N7" s="14">
        <v>30</v>
      </c>
      <c r="O7" s="14">
        <v>31</v>
      </c>
      <c r="P7" s="14">
        <v>30</v>
      </c>
      <c r="Q7" s="16">
        <v>31</v>
      </c>
      <c r="R7" s="14"/>
      <c r="S7" s="71"/>
      <c r="T7" s="116">
        <v>2</v>
      </c>
      <c r="U7" s="671" t="s">
        <v>85</v>
      </c>
      <c r="V7" s="671"/>
      <c r="W7" s="671"/>
      <c r="X7" s="117">
        <v>7</v>
      </c>
      <c r="Y7" s="14"/>
      <c r="Z7" s="14"/>
      <c r="AA7" s="14"/>
      <c r="AB7" s="265">
        <f>IF(OR(AA5*AA6&gt;0,AB5=E2,AB6=E2),E2,SUM(AB5:AB6))</f>
        <v>0</v>
      </c>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4:28" ht="12.75">
      <c r="D8" s="31">
        <v>30569</v>
      </c>
      <c r="E8" s="194" t="s">
        <v>19</v>
      </c>
      <c r="F8" s="13">
        <v>31</v>
      </c>
      <c r="G8" s="14">
        <v>29</v>
      </c>
      <c r="H8" s="14">
        <v>31</v>
      </c>
      <c r="I8" s="14">
        <v>30</v>
      </c>
      <c r="J8" s="14">
        <v>31</v>
      </c>
      <c r="K8" s="14">
        <v>30</v>
      </c>
      <c r="L8" s="14">
        <v>31</v>
      </c>
      <c r="M8" s="14">
        <v>31</v>
      </c>
      <c r="N8" s="14">
        <v>30</v>
      </c>
      <c r="O8" s="14">
        <v>31</v>
      </c>
      <c r="P8" s="14">
        <v>30</v>
      </c>
      <c r="Q8" s="16">
        <v>31</v>
      </c>
      <c r="R8" s="14"/>
      <c r="S8" s="71"/>
      <c r="T8" s="116">
        <v>3</v>
      </c>
      <c r="U8" s="671" t="s">
        <v>86</v>
      </c>
      <c r="V8" s="671"/>
      <c r="W8" s="671"/>
      <c r="X8" s="117">
        <v>8</v>
      </c>
      <c r="Y8" s="14"/>
      <c r="Z8" s="14"/>
      <c r="AA8" s="14"/>
      <c r="AB8" s="14"/>
    </row>
    <row r="9" spans="4:28" ht="12.75">
      <c r="D9" s="31">
        <v>30935</v>
      </c>
      <c r="E9" s="194" t="s">
        <v>20</v>
      </c>
      <c r="F9" s="13">
        <v>31</v>
      </c>
      <c r="G9" s="14">
        <v>28</v>
      </c>
      <c r="H9" s="14">
        <v>31</v>
      </c>
      <c r="I9" s="14">
        <v>30</v>
      </c>
      <c r="J9" s="14">
        <v>31</v>
      </c>
      <c r="K9" s="14">
        <v>30</v>
      </c>
      <c r="L9" s="14">
        <v>31</v>
      </c>
      <c r="M9" s="14">
        <v>31</v>
      </c>
      <c r="N9" s="14">
        <v>30</v>
      </c>
      <c r="O9" s="14">
        <v>31</v>
      </c>
      <c r="P9" s="14">
        <v>30</v>
      </c>
      <c r="Q9" s="16">
        <v>31</v>
      </c>
      <c r="R9" s="14"/>
      <c r="S9" s="71"/>
      <c r="T9" s="116">
        <v>4</v>
      </c>
      <c r="U9" s="671" t="s">
        <v>87</v>
      </c>
      <c r="V9" s="671"/>
      <c r="W9" s="671"/>
      <c r="X9" s="117">
        <v>9</v>
      </c>
      <c r="Y9" s="14"/>
      <c r="Z9" s="14"/>
      <c r="AA9" s="14"/>
      <c r="AB9" s="14"/>
    </row>
    <row r="10" spans="4:28" ht="12.75">
      <c r="D10" s="31">
        <v>31300</v>
      </c>
      <c r="E10" s="194" t="s">
        <v>21</v>
      </c>
      <c r="F10" s="13">
        <v>31</v>
      </c>
      <c r="G10" s="14">
        <v>28</v>
      </c>
      <c r="H10" s="14">
        <v>31</v>
      </c>
      <c r="I10" s="14">
        <v>30</v>
      </c>
      <c r="J10" s="14">
        <v>31</v>
      </c>
      <c r="K10" s="14">
        <v>30</v>
      </c>
      <c r="L10" s="14">
        <v>31</v>
      </c>
      <c r="M10" s="14">
        <v>31</v>
      </c>
      <c r="N10" s="14">
        <v>30</v>
      </c>
      <c r="O10" s="14">
        <v>31</v>
      </c>
      <c r="P10" s="14">
        <v>30</v>
      </c>
      <c r="Q10" s="16">
        <v>31</v>
      </c>
      <c r="R10" s="14"/>
      <c r="S10" s="71"/>
      <c r="T10" s="116">
        <v>5</v>
      </c>
      <c r="U10" s="671" t="s">
        <v>174</v>
      </c>
      <c r="V10" s="671"/>
      <c r="W10" s="671"/>
      <c r="X10" s="113" t="s">
        <v>162</v>
      </c>
      <c r="Y10" s="14"/>
      <c r="Z10" s="14"/>
      <c r="AA10" s="14"/>
      <c r="AB10" s="14"/>
    </row>
    <row r="11" spans="4:18" ht="12.75">
      <c r="D11" s="31">
        <v>31656</v>
      </c>
      <c r="E11" s="194" t="s">
        <v>22</v>
      </c>
      <c r="F11" s="13">
        <v>31</v>
      </c>
      <c r="G11" s="14">
        <v>28</v>
      </c>
      <c r="H11" s="14">
        <v>31</v>
      </c>
      <c r="I11" s="14">
        <v>30</v>
      </c>
      <c r="J11" s="14">
        <v>31</v>
      </c>
      <c r="K11" s="14">
        <v>30</v>
      </c>
      <c r="L11" s="14">
        <v>31</v>
      </c>
      <c r="M11" s="14">
        <v>31</v>
      </c>
      <c r="N11" s="14">
        <v>30</v>
      </c>
      <c r="O11" s="14">
        <v>31</v>
      </c>
      <c r="P11" s="14">
        <v>30</v>
      </c>
      <c r="Q11" s="16">
        <v>31</v>
      </c>
      <c r="R11" s="14"/>
    </row>
    <row r="12" spans="4:34" ht="12.75">
      <c r="D12" s="31">
        <v>32021</v>
      </c>
      <c r="E12" s="194" t="s">
        <v>23</v>
      </c>
      <c r="F12" s="13">
        <v>31</v>
      </c>
      <c r="G12" s="14">
        <v>29</v>
      </c>
      <c r="H12" s="14">
        <v>31</v>
      </c>
      <c r="I12" s="14">
        <v>30</v>
      </c>
      <c r="J12" s="14">
        <v>31</v>
      </c>
      <c r="K12" s="14">
        <v>30</v>
      </c>
      <c r="L12" s="14">
        <v>31</v>
      </c>
      <c r="M12" s="14">
        <v>31</v>
      </c>
      <c r="N12" s="14">
        <v>30</v>
      </c>
      <c r="O12" s="14">
        <v>31</v>
      </c>
      <c r="P12" s="14">
        <v>30</v>
      </c>
      <c r="Q12" s="14">
        <v>31</v>
      </c>
      <c r="R12" s="13"/>
      <c r="S12" s="650" t="s">
        <v>181</v>
      </c>
      <c r="T12" s="651"/>
      <c r="U12" s="651"/>
      <c r="V12" s="651"/>
      <c r="W12" s="651"/>
      <c r="X12" s="651"/>
      <c r="Y12" s="651"/>
      <c r="Z12" s="651"/>
      <c r="AA12" s="651"/>
      <c r="AB12" s="652"/>
      <c r="AC12" s="285">
        <f>'AT'!X3</f>
        <v>2</v>
      </c>
      <c r="AD12" s="653" t="str">
        <f>'AT'!Y3</f>
        <v>NUOVO INSERIMENTO</v>
      </c>
      <c r="AE12" s="653"/>
      <c r="AF12" s="653"/>
      <c r="AG12" s="653"/>
      <c r="AH12" s="653"/>
    </row>
    <row r="13" spans="4:34" ht="12.75">
      <c r="D13" s="31">
        <v>32387</v>
      </c>
      <c r="E13" s="194" t="s">
        <v>24</v>
      </c>
      <c r="F13" s="13">
        <v>31</v>
      </c>
      <c r="G13" s="14">
        <v>28</v>
      </c>
      <c r="H13" s="14">
        <v>31</v>
      </c>
      <c r="I13" s="14">
        <v>30</v>
      </c>
      <c r="J13" s="14">
        <v>31</v>
      </c>
      <c r="K13" s="14">
        <v>30</v>
      </c>
      <c r="L13" s="14">
        <v>31</v>
      </c>
      <c r="M13" s="14">
        <v>31</v>
      </c>
      <c r="N13" s="14">
        <v>30</v>
      </c>
      <c r="O13" s="14">
        <v>31</v>
      </c>
      <c r="P13" s="14">
        <v>30</v>
      </c>
      <c r="Q13" s="14">
        <v>31</v>
      </c>
      <c r="R13" s="262" t="s">
        <v>12</v>
      </c>
      <c r="S13" s="255">
        <f>'AT'!M8</f>
        <v>0</v>
      </c>
      <c r="T13" s="116">
        <v>2</v>
      </c>
      <c r="U13" s="117" t="s">
        <v>169</v>
      </c>
      <c r="V13" s="255" t="str">
        <f>IF(OR(S13=0,S13=E2),R13,S13)</f>
        <v>-</v>
      </c>
      <c r="W13" s="116">
        <v>1</v>
      </c>
      <c r="X13" s="273" t="s">
        <v>170</v>
      </c>
      <c r="Y13" s="274" t="str">
        <f>IF(V15=R15,R15,V15+0.001)</f>
        <v>-</v>
      </c>
      <c r="Z13" s="265">
        <f>IF(MAX(Y$13:Y$15)=Y13,V15,0)</f>
        <v>0</v>
      </c>
      <c r="AA13" s="255">
        <f>IF(Y13=R13,0,IF(Z13=0,3,0))</f>
        <v>0</v>
      </c>
      <c r="AB13" s="243">
        <f>IF(AA13=3,3,0)</f>
        <v>0</v>
      </c>
      <c r="AC13" s="257" t="s">
        <v>169</v>
      </c>
      <c r="AD13" s="5">
        <f>AB14</f>
        <v>0</v>
      </c>
      <c r="AE13" s="5">
        <f>IF(AND(AC12=2,S15&gt;0,AD13+AD14&gt;0),1,IF(AC12=2,'AT'!M10,1))</f>
        <v>0</v>
      </c>
      <c r="AF13" s="243">
        <f>AD13*AE13</f>
        <v>0</v>
      </c>
      <c r="AG13" s="257">
        <f>Z14</f>
        <v>0</v>
      </c>
      <c r="AH13" s="266">
        <f>IF(S13=E$2,E$2,MAX(AF13,AG13))</f>
        <v>0</v>
      </c>
    </row>
    <row r="14" spans="4:34" ht="12.75">
      <c r="D14" s="31">
        <v>32752</v>
      </c>
      <c r="E14" s="194" t="s">
        <v>25</v>
      </c>
      <c r="F14" s="13">
        <v>31</v>
      </c>
      <c r="G14" s="14">
        <v>28</v>
      </c>
      <c r="H14" s="14">
        <v>31</v>
      </c>
      <c r="I14" s="14">
        <v>30</v>
      </c>
      <c r="J14" s="14">
        <v>31</v>
      </c>
      <c r="K14" s="14">
        <v>30</v>
      </c>
      <c r="L14" s="14">
        <v>31</v>
      </c>
      <c r="M14" s="14">
        <v>31</v>
      </c>
      <c r="N14" s="14">
        <v>30</v>
      </c>
      <c r="O14" s="14">
        <v>31</v>
      </c>
      <c r="P14" s="14">
        <v>30</v>
      </c>
      <c r="Q14" s="14">
        <v>31</v>
      </c>
      <c r="R14" s="262" t="s">
        <v>12</v>
      </c>
      <c r="S14" s="255">
        <f>'AT'!M9</f>
        <v>0</v>
      </c>
      <c r="T14" s="116">
        <v>3</v>
      </c>
      <c r="U14" s="117" t="s">
        <v>171</v>
      </c>
      <c r="V14" s="255" t="str">
        <f>IF(OR(S14=0,S14=E2),R14,S14)</f>
        <v>-</v>
      </c>
      <c r="W14" s="116">
        <v>2</v>
      </c>
      <c r="X14" s="273" t="s">
        <v>169</v>
      </c>
      <c r="Y14" s="274" t="str">
        <f>IF(V13=R13,R13,V13+0.002)</f>
        <v>-</v>
      </c>
      <c r="Z14" s="265">
        <f>IF(MAX(Y$13:Y$15)=Y14,V13,0)</f>
        <v>0</v>
      </c>
      <c r="AA14" s="255">
        <f>IF(Y14=R14,0,IF(Z14=0,3,0))</f>
        <v>0</v>
      </c>
      <c r="AB14" s="243">
        <f>IF(AND(AA14=3,AA13=3),0,AA14)</f>
        <v>0</v>
      </c>
      <c r="AC14" s="257" t="s">
        <v>171</v>
      </c>
      <c r="AD14" s="5">
        <f>AB15</f>
        <v>0</v>
      </c>
      <c r="AE14" s="5">
        <f>IF(AND(AC12=2,S15&gt;1,AD13+AD14&gt;0),1,IF(AC12=2,'AT'!M10,1))</f>
        <v>0</v>
      </c>
      <c r="AF14" s="243">
        <f>AD14*AE14</f>
        <v>0</v>
      </c>
      <c r="AG14" s="257">
        <f>Z15</f>
        <v>0</v>
      </c>
      <c r="AH14" s="266">
        <f>IF(S14=E$2,E$2,MAX(AF14,AG14))</f>
        <v>0</v>
      </c>
    </row>
    <row r="15" spans="4:35" ht="12.75">
      <c r="D15" s="31">
        <v>33117</v>
      </c>
      <c r="E15" s="194" t="s">
        <v>26</v>
      </c>
      <c r="F15" s="13">
        <v>31</v>
      </c>
      <c r="G15" s="14">
        <v>28</v>
      </c>
      <c r="H15" s="14">
        <v>31</v>
      </c>
      <c r="I15" s="14">
        <v>30</v>
      </c>
      <c r="J15" s="14">
        <v>31</v>
      </c>
      <c r="K15" s="14">
        <v>30</v>
      </c>
      <c r="L15" s="14">
        <v>31</v>
      </c>
      <c r="M15" s="14">
        <v>31</v>
      </c>
      <c r="N15" s="14">
        <v>30</v>
      </c>
      <c r="O15" s="14">
        <v>31</v>
      </c>
      <c r="P15" s="14">
        <v>30</v>
      </c>
      <c r="Q15" s="14">
        <v>31</v>
      </c>
      <c r="R15" s="262" t="s">
        <v>12</v>
      </c>
      <c r="S15" s="255">
        <f>AB7</f>
        <v>0</v>
      </c>
      <c r="T15" s="116">
        <v>1</v>
      </c>
      <c r="U15" s="117" t="s">
        <v>170</v>
      </c>
      <c r="V15" s="255" t="str">
        <f>IF(OR(S15=0,S15=E2),R15,S15)</f>
        <v>-</v>
      </c>
      <c r="W15" s="116">
        <v>3</v>
      </c>
      <c r="X15" s="273" t="s">
        <v>171</v>
      </c>
      <c r="Y15" s="274" t="str">
        <f>IF(V14=R14,R14,V14+0.003)</f>
        <v>-</v>
      </c>
      <c r="Z15" s="265">
        <f>IF(MAX(Y$13:Y$15)=Y15,V14,0)</f>
        <v>0</v>
      </c>
      <c r="AA15" s="255">
        <f>IF(Y15=R15,0,IF(Z15=0,3,0))</f>
        <v>0</v>
      </c>
      <c r="AB15" s="243">
        <f>IF(AND(AA15,AB13+AB14=3),0,AA15)</f>
        <v>0</v>
      </c>
      <c r="AC15" s="257" t="s">
        <v>170</v>
      </c>
      <c r="AD15" s="5">
        <f>AB13</f>
        <v>0</v>
      </c>
      <c r="AE15" s="5">
        <v>1</v>
      </c>
      <c r="AF15" s="243">
        <f>AD15*AE15</f>
        <v>0</v>
      </c>
      <c r="AG15" s="257">
        <f>Z13</f>
        <v>0</v>
      </c>
      <c r="AH15" s="266">
        <f>IF(S15=E$2,E$2,MAX(AF15,AG15))</f>
        <v>0</v>
      </c>
      <c r="AI15" s="256"/>
    </row>
    <row r="16" spans="4:37" ht="12.75">
      <c r="D16" s="31">
        <v>33482</v>
      </c>
      <c r="E16" s="194" t="s">
        <v>27</v>
      </c>
      <c r="F16" s="13">
        <v>31</v>
      </c>
      <c r="G16" s="14">
        <v>29</v>
      </c>
      <c r="H16" s="14">
        <v>31</v>
      </c>
      <c r="I16" s="14">
        <v>30</v>
      </c>
      <c r="J16" s="14">
        <v>31</v>
      </c>
      <c r="K16" s="14">
        <v>30</v>
      </c>
      <c r="L16" s="14">
        <v>31</v>
      </c>
      <c r="M16" s="14">
        <v>31</v>
      </c>
      <c r="N16" s="14">
        <v>30</v>
      </c>
      <c r="O16" s="14">
        <v>31</v>
      </c>
      <c r="P16" s="14">
        <v>30</v>
      </c>
      <c r="Q16" s="14">
        <v>31</v>
      </c>
      <c r="R16" s="261"/>
      <c r="S16" s="260"/>
      <c r="T16" s="258"/>
      <c r="U16" s="258"/>
      <c r="V16" s="258"/>
      <c r="W16" s="258"/>
      <c r="X16" s="258"/>
      <c r="Y16" s="258"/>
      <c r="Z16" s="259"/>
      <c r="AA16" s="259"/>
      <c r="AH16" s="266">
        <f>IF(OR(AH13=E2,AH14=E2,AH15=E2),E2,SUM(AH13:AH15))</f>
        <v>0</v>
      </c>
      <c r="AI16" s="259"/>
      <c r="AJ16" s="259"/>
      <c r="AK16" s="11"/>
    </row>
    <row r="17" spans="4:29" ht="12.75">
      <c r="D17" s="31">
        <v>33848</v>
      </c>
      <c r="E17" s="194" t="s">
        <v>28</v>
      </c>
      <c r="F17" s="13">
        <v>31</v>
      </c>
      <c r="G17" s="14">
        <v>28</v>
      </c>
      <c r="H17" s="14">
        <v>31</v>
      </c>
      <c r="I17" s="14">
        <v>30</v>
      </c>
      <c r="J17" s="14">
        <v>31</v>
      </c>
      <c r="K17" s="14">
        <v>30</v>
      </c>
      <c r="L17" s="14">
        <v>31</v>
      </c>
      <c r="M17" s="14">
        <v>31</v>
      </c>
      <c r="N17" s="14">
        <v>30</v>
      </c>
      <c r="O17" s="14">
        <v>31</v>
      </c>
      <c r="P17" s="14">
        <v>30</v>
      </c>
      <c r="Q17" s="14">
        <v>31</v>
      </c>
      <c r="R17" s="13"/>
      <c r="S17" s="71"/>
      <c r="T17" s="74"/>
      <c r="U17" s="73"/>
      <c r="V17" s="14"/>
      <c r="W17" s="127"/>
      <c r="X17" s="82"/>
      <c r="Y17" s="82"/>
      <c r="Z17" s="14"/>
      <c r="AA17" s="14"/>
      <c r="AB17" s="71"/>
      <c r="AC17" s="14"/>
    </row>
    <row r="18" spans="4:22" ht="12.75">
      <c r="D18" s="31">
        <v>34213</v>
      </c>
      <c r="E18" s="194" t="s">
        <v>29</v>
      </c>
      <c r="F18" s="13">
        <v>31</v>
      </c>
      <c r="G18" s="14">
        <v>28</v>
      </c>
      <c r="H18" s="14">
        <v>31</v>
      </c>
      <c r="I18" s="14">
        <v>30</v>
      </c>
      <c r="J18" s="14">
        <v>31</v>
      </c>
      <c r="K18" s="14">
        <v>30</v>
      </c>
      <c r="L18" s="14">
        <v>31</v>
      </c>
      <c r="M18" s="14">
        <v>31</v>
      </c>
      <c r="N18" s="14">
        <v>30</v>
      </c>
      <c r="O18" s="14">
        <v>31</v>
      </c>
      <c r="P18" s="14">
        <v>30</v>
      </c>
      <c r="Q18" s="16">
        <v>31</v>
      </c>
      <c r="R18" s="14"/>
      <c r="S18" s="71"/>
      <c r="T18" s="74"/>
      <c r="U18" s="73"/>
      <c r="V18" s="14"/>
    </row>
    <row r="19" spans="4:28" ht="12.75">
      <c r="D19" s="31">
        <v>34578</v>
      </c>
      <c r="E19" s="194" t="s">
        <v>30</v>
      </c>
      <c r="F19" s="13">
        <v>31</v>
      </c>
      <c r="G19" s="14">
        <v>28</v>
      </c>
      <c r="H19" s="14">
        <v>31</v>
      </c>
      <c r="I19" s="14">
        <v>30</v>
      </c>
      <c r="J19" s="14">
        <v>31</v>
      </c>
      <c r="K19" s="14">
        <v>30</v>
      </c>
      <c r="L19" s="14">
        <v>31</v>
      </c>
      <c r="M19" s="14">
        <v>31</v>
      </c>
      <c r="N19" s="14">
        <v>30</v>
      </c>
      <c r="O19" s="14">
        <v>31</v>
      </c>
      <c r="P19" s="14">
        <v>30</v>
      </c>
      <c r="Q19" s="16">
        <v>31</v>
      </c>
      <c r="R19" s="14"/>
      <c r="S19" s="71"/>
      <c r="T19" s="74"/>
      <c r="U19" s="73"/>
      <c r="V19" s="14"/>
      <c r="W19" s="14"/>
      <c r="X19" s="14"/>
      <c r="Y19" s="14"/>
      <c r="Z19" s="14"/>
      <c r="AA19" s="14"/>
      <c r="AB19" s="14"/>
    </row>
    <row r="20" spans="4:28" ht="12.75">
      <c r="D20" s="31">
        <v>34943</v>
      </c>
      <c r="E20" s="194" t="s">
        <v>31</v>
      </c>
      <c r="F20" s="13">
        <v>31</v>
      </c>
      <c r="G20" s="14">
        <v>29</v>
      </c>
      <c r="H20" s="14">
        <v>31</v>
      </c>
      <c r="I20" s="14">
        <v>30</v>
      </c>
      <c r="J20" s="14">
        <v>31</v>
      </c>
      <c r="K20" s="14">
        <v>30</v>
      </c>
      <c r="L20" s="14">
        <v>31</v>
      </c>
      <c r="M20" s="14">
        <v>31</v>
      </c>
      <c r="N20" s="14">
        <v>30</v>
      </c>
      <c r="O20" s="14">
        <v>31</v>
      </c>
      <c r="P20" s="14">
        <v>30</v>
      </c>
      <c r="Q20" s="16">
        <v>31</v>
      </c>
      <c r="R20" s="14"/>
      <c r="S20" s="71"/>
      <c r="T20" s="74"/>
      <c r="U20" s="73"/>
      <c r="V20" s="14"/>
      <c r="W20" s="14"/>
      <c r="X20" s="14"/>
      <c r="Y20" s="14"/>
      <c r="Z20" s="14"/>
      <c r="AA20" s="14"/>
      <c r="AB20" s="14"/>
    </row>
    <row r="21" spans="4:28" ht="12.75">
      <c r="D21" s="31">
        <v>35309</v>
      </c>
      <c r="E21" s="194" t="s">
        <v>32</v>
      </c>
      <c r="F21" s="13">
        <v>31</v>
      </c>
      <c r="G21" s="14">
        <v>28</v>
      </c>
      <c r="H21" s="14">
        <v>31</v>
      </c>
      <c r="I21" s="14">
        <v>30</v>
      </c>
      <c r="J21" s="14">
        <v>31</v>
      </c>
      <c r="K21" s="14">
        <v>30</v>
      </c>
      <c r="L21" s="14">
        <v>31</v>
      </c>
      <c r="M21" s="14">
        <v>31</v>
      </c>
      <c r="N21" s="14">
        <v>30</v>
      </c>
      <c r="O21" s="14">
        <v>31</v>
      </c>
      <c r="P21" s="14">
        <v>30</v>
      </c>
      <c r="Q21" s="16">
        <v>31</v>
      </c>
      <c r="R21" s="14"/>
      <c r="S21" s="71"/>
      <c r="T21" s="74"/>
      <c r="U21" s="73"/>
      <c r="V21" s="14"/>
      <c r="W21" s="14"/>
      <c r="X21" s="14"/>
      <c r="Y21" s="14"/>
      <c r="Z21" s="14"/>
      <c r="AA21" s="14"/>
      <c r="AB21" s="14"/>
    </row>
    <row r="22" spans="4:28" ht="12.75">
      <c r="D22" s="31">
        <v>35674</v>
      </c>
      <c r="E22" s="194" t="s">
        <v>33</v>
      </c>
      <c r="F22" s="13">
        <v>31</v>
      </c>
      <c r="G22" s="14">
        <v>28</v>
      </c>
      <c r="H22" s="14">
        <v>31</v>
      </c>
      <c r="I22" s="14">
        <v>30</v>
      </c>
      <c r="J22" s="14">
        <v>31</v>
      </c>
      <c r="K22" s="14">
        <v>30</v>
      </c>
      <c r="L22" s="14">
        <v>31</v>
      </c>
      <c r="M22" s="14">
        <v>31</v>
      </c>
      <c r="N22" s="14">
        <v>30</v>
      </c>
      <c r="O22" s="14">
        <v>31</v>
      </c>
      <c r="P22" s="14">
        <v>30</v>
      </c>
      <c r="Q22" s="16">
        <v>31</v>
      </c>
      <c r="R22" s="14"/>
      <c r="S22" s="71"/>
      <c r="T22" s="74"/>
      <c r="U22" s="73"/>
      <c r="V22" s="14"/>
      <c r="W22" s="14"/>
      <c r="X22" s="14"/>
      <c r="Y22" s="14"/>
      <c r="Z22" s="14"/>
      <c r="AA22" s="14"/>
      <c r="AB22" s="14"/>
    </row>
    <row r="23" spans="4:28" ht="12.75">
      <c r="D23" s="31">
        <v>36039</v>
      </c>
      <c r="E23" s="194" t="s">
        <v>34</v>
      </c>
      <c r="F23" s="13">
        <v>31</v>
      </c>
      <c r="G23" s="14">
        <v>28</v>
      </c>
      <c r="H23" s="14">
        <v>31</v>
      </c>
      <c r="I23" s="14">
        <v>30</v>
      </c>
      <c r="J23" s="14">
        <v>31</v>
      </c>
      <c r="K23" s="14">
        <v>30</v>
      </c>
      <c r="L23" s="14">
        <v>31</v>
      </c>
      <c r="M23" s="14">
        <v>31</v>
      </c>
      <c r="N23" s="14">
        <v>30</v>
      </c>
      <c r="O23" s="14">
        <v>31</v>
      </c>
      <c r="P23" s="14">
        <v>30</v>
      </c>
      <c r="Q23" s="16">
        <v>31</v>
      </c>
      <c r="R23" s="14"/>
      <c r="S23" s="71"/>
      <c r="T23" s="14"/>
      <c r="U23" s="14"/>
      <c r="V23" s="14"/>
      <c r="W23" s="14"/>
      <c r="X23" s="14"/>
      <c r="Y23" s="14"/>
      <c r="Z23" s="14"/>
      <c r="AA23" s="14"/>
      <c r="AB23" s="14"/>
    </row>
    <row r="24" spans="4:28" ht="12.75">
      <c r="D24" s="31">
        <v>36404</v>
      </c>
      <c r="E24" s="194" t="s">
        <v>35</v>
      </c>
      <c r="F24" s="13">
        <v>31</v>
      </c>
      <c r="G24" s="14">
        <v>29</v>
      </c>
      <c r="H24" s="14">
        <v>31</v>
      </c>
      <c r="I24" s="14">
        <v>30</v>
      </c>
      <c r="J24" s="14">
        <v>31</v>
      </c>
      <c r="K24" s="14">
        <v>30</v>
      </c>
      <c r="L24" s="14">
        <v>31</v>
      </c>
      <c r="M24" s="14">
        <v>31</v>
      </c>
      <c r="N24" s="14">
        <v>30</v>
      </c>
      <c r="O24" s="14">
        <v>31</v>
      </c>
      <c r="P24" s="14">
        <v>30</v>
      </c>
      <c r="Q24" s="16">
        <v>31</v>
      </c>
      <c r="R24" s="14"/>
      <c r="S24" s="71"/>
      <c r="U24" s="14"/>
      <c r="V24" s="14"/>
      <c r="W24" s="14"/>
      <c r="X24" s="14"/>
      <c r="Y24" s="14"/>
      <c r="Z24" s="14"/>
      <c r="AA24" s="14"/>
      <c r="AB24" s="14"/>
    </row>
    <row r="25" spans="4:28" ht="12.75">
      <c r="D25" s="31">
        <v>36770</v>
      </c>
      <c r="E25" s="194" t="s">
        <v>36</v>
      </c>
      <c r="F25" s="13">
        <v>31</v>
      </c>
      <c r="G25" s="14">
        <v>28</v>
      </c>
      <c r="H25" s="14">
        <v>31</v>
      </c>
      <c r="I25" s="14">
        <v>30</v>
      </c>
      <c r="J25" s="14">
        <v>31</v>
      </c>
      <c r="K25" s="14">
        <v>30</v>
      </c>
      <c r="L25" s="14">
        <v>31</v>
      </c>
      <c r="M25" s="14">
        <v>31</v>
      </c>
      <c r="N25" s="14">
        <v>30</v>
      </c>
      <c r="O25" s="14">
        <v>31</v>
      </c>
      <c r="P25" s="14">
        <v>30</v>
      </c>
      <c r="Q25" s="16">
        <v>31</v>
      </c>
      <c r="R25" s="14"/>
      <c r="S25" s="71"/>
      <c r="U25" s="14"/>
      <c r="V25" s="14"/>
      <c r="W25" s="14"/>
      <c r="X25" s="14"/>
      <c r="Y25" s="14"/>
      <c r="Z25" s="14"/>
      <c r="AA25" s="14"/>
      <c r="AB25" s="14"/>
    </row>
    <row r="26" spans="4:28" ht="12.75">
      <c r="D26" s="31">
        <v>37135</v>
      </c>
      <c r="E26" s="194" t="s">
        <v>37</v>
      </c>
      <c r="F26" s="13">
        <v>31</v>
      </c>
      <c r="G26" s="14">
        <v>28</v>
      </c>
      <c r="H26" s="14">
        <v>31</v>
      </c>
      <c r="I26" s="14">
        <v>30</v>
      </c>
      <c r="J26" s="14">
        <v>31</v>
      </c>
      <c r="K26" s="14">
        <v>30</v>
      </c>
      <c r="L26" s="14">
        <v>31</v>
      </c>
      <c r="M26" s="14">
        <v>31</v>
      </c>
      <c r="N26" s="14">
        <v>30</v>
      </c>
      <c r="O26" s="14">
        <v>31</v>
      </c>
      <c r="P26" s="14">
        <v>30</v>
      </c>
      <c r="Q26" s="16">
        <v>31</v>
      </c>
      <c r="R26" s="14"/>
      <c r="S26" s="71"/>
      <c r="U26" s="14"/>
      <c r="V26" s="14"/>
      <c r="W26" s="14"/>
      <c r="X26" s="14"/>
      <c r="Y26" s="14"/>
      <c r="Z26" s="14"/>
      <c r="AA26" s="14"/>
      <c r="AB26" s="14"/>
    </row>
    <row r="27" spans="4:28" ht="12.75">
      <c r="D27" s="31">
        <v>37500</v>
      </c>
      <c r="E27" s="194" t="s">
        <v>40</v>
      </c>
      <c r="F27" s="13">
        <v>31</v>
      </c>
      <c r="G27" s="14">
        <v>28</v>
      </c>
      <c r="H27" s="14">
        <v>31</v>
      </c>
      <c r="I27" s="14">
        <v>30</v>
      </c>
      <c r="J27" s="14">
        <v>31</v>
      </c>
      <c r="K27" s="14">
        <v>30</v>
      </c>
      <c r="L27" s="14">
        <v>31</v>
      </c>
      <c r="M27" s="14">
        <v>31</v>
      </c>
      <c r="N27" s="14">
        <v>30</v>
      </c>
      <c r="O27" s="14">
        <v>31</v>
      </c>
      <c r="P27" s="14">
        <v>30</v>
      </c>
      <c r="Q27" s="16">
        <v>31</v>
      </c>
      <c r="R27" s="14"/>
      <c r="S27" s="71"/>
      <c r="U27" s="14"/>
      <c r="V27" s="14"/>
      <c r="W27" s="14"/>
      <c r="X27" s="14"/>
      <c r="Y27" s="14"/>
      <c r="Z27" s="14"/>
      <c r="AA27" s="14"/>
      <c r="AB27" s="14"/>
    </row>
    <row r="28" spans="4:24" ht="12.75">
      <c r="D28" s="31">
        <v>37865</v>
      </c>
      <c r="E28" s="194" t="s">
        <v>38</v>
      </c>
      <c r="F28" s="13">
        <v>31</v>
      </c>
      <c r="G28" s="14">
        <v>29</v>
      </c>
      <c r="H28" s="14">
        <v>31</v>
      </c>
      <c r="I28" s="14">
        <v>30</v>
      </c>
      <c r="J28" s="14">
        <v>31</v>
      </c>
      <c r="K28" s="14">
        <v>30</v>
      </c>
      <c r="L28" s="14">
        <v>31</v>
      </c>
      <c r="M28" s="14">
        <v>31</v>
      </c>
      <c r="N28" s="14">
        <v>30</v>
      </c>
      <c r="O28" s="14">
        <v>31</v>
      </c>
      <c r="P28" s="14">
        <v>30</v>
      </c>
      <c r="Q28" s="16">
        <v>31</v>
      </c>
      <c r="R28" s="14"/>
      <c r="S28" s="71"/>
      <c r="U28" s="95"/>
      <c r="V28" s="95"/>
      <c r="W28" s="95"/>
      <c r="X28" s="95"/>
    </row>
    <row r="29" spans="4:34" ht="12.75">
      <c r="D29" s="31">
        <v>38231</v>
      </c>
      <c r="E29" s="194" t="s">
        <v>39</v>
      </c>
      <c r="F29" s="13">
        <v>31</v>
      </c>
      <c r="G29" s="14">
        <v>28</v>
      </c>
      <c r="H29" s="14">
        <v>31</v>
      </c>
      <c r="I29" s="14">
        <v>30</v>
      </c>
      <c r="J29" s="14">
        <v>31</v>
      </c>
      <c r="K29" s="14">
        <v>30</v>
      </c>
      <c r="L29" s="14">
        <v>31</v>
      </c>
      <c r="M29" s="14">
        <v>31</v>
      </c>
      <c r="N29" s="14">
        <v>30</v>
      </c>
      <c r="O29" s="14">
        <v>31</v>
      </c>
      <c r="P29" s="14">
        <v>30</v>
      </c>
      <c r="Q29" s="16">
        <v>31</v>
      </c>
      <c r="R29" s="14"/>
      <c r="S29" s="71"/>
      <c r="U29" s="14"/>
      <c r="V29" s="14"/>
      <c r="W29" s="14"/>
      <c r="X29" s="14"/>
      <c r="Y29" s="14"/>
      <c r="Z29" s="14"/>
      <c r="AA29" s="14"/>
      <c r="AB29" s="14"/>
      <c r="AC29" s="29"/>
      <c r="AD29" s="29"/>
      <c r="AE29" s="29"/>
      <c r="AF29" s="29"/>
      <c r="AG29" s="29"/>
      <c r="AH29" s="29"/>
    </row>
    <row r="30" spans="4:35" ht="12.75">
      <c r="D30" s="32">
        <v>38596</v>
      </c>
      <c r="E30" s="195" t="s">
        <v>50</v>
      </c>
      <c r="F30" s="39">
        <v>31</v>
      </c>
      <c r="G30" s="40">
        <v>28</v>
      </c>
      <c r="H30" s="40">
        <v>31</v>
      </c>
      <c r="I30" s="40">
        <v>30</v>
      </c>
      <c r="J30" s="40">
        <v>31</v>
      </c>
      <c r="K30" s="40">
        <v>30</v>
      </c>
      <c r="L30" s="40">
        <v>31</v>
      </c>
      <c r="M30" s="40">
        <v>31</v>
      </c>
      <c r="N30" s="40">
        <v>30</v>
      </c>
      <c r="O30" s="40">
        <v>31</v>
      </c>
      <c r="P30" s="40">
        <v>30</v>
      </c>
      <c r="Q30" s="26">
        <v>31</v>
      </c>
      <c r="R30" s="14"/>
      <c r="S30" s="71"/>
      <c r="U30" s="14"/>
      <c r="V30" s="14"/>
      <c r="W30" s="14"/>
      <c r="X30" s="14"/>
      <c r="Y30" s="14"/>
      <c r="Z30" s="14"/>
      <c r="AA30" s="14"/>
      <c r="AB30" s="14"/>
      <c r="AF30" s="49"/>
      <c r="AG30" s="49"/>
      <c r="AH30" s="49"/>
      <c r="AI30" s="41"/>
    </row>
    <row r="31" spans="4:35" ht="13.5" thickBot="1">
      <c r="D31" s="55"/>
      <c r="E31" s="56"/>
      <c r="F31" s="14"/>
      <c r="G31" s="14"/>
      <c r="H31" s="14"/>
      <c r="I31" s="14"/>
      <c r="J31" s="14"/>
      <c r="K31" s="14"/>
      <c r="L31" s="14"/>
      <c r="M31" s="14"/>
      <c r="N31" s="14"/>
      <c r="O31" s="14"/>
      <c r="P31" s="14"/>
      <c r="Q31" s="14"/>
      <c r="R31" s="14"/>
      <c r="S31" s="71"/>
      <c r="T31" s="14"/>
      <c r="U31" s="14"/>
      <c r="V31" s="14"/>
      <c r="W31" s="14"/>
      <c r="X31" s="14"/>
      <c r="Y31" s="14"/>
      <c r="Z31" s="14"/>
      <c r="AA31" s="14"/>
      <c r="AB31" s="14"/>
      <c r="AF31" s="49"/>
      <c r="AG31" s="49"/>
      <c r="AH31" s="49"/>
      <c r="AI31" s="41"/>
    </row>
    <row r="32" spans="4:35" ht="13.5" thickBot="1">
      <c r="D32" s="55"/>
      <c r="E32" s="668" t="s">
        <v>61</v>
      </c>
      <c r="F32" s="669"/>
      <c r="G32" s="669"/>
      <c r="H32" s="669"/>
      <c r="I32" s="669"/>
      <c r="J32" s="669"/>
      <c r="K32" s="669"/>
      <c r="L32" s="669"/>
      <c r="M32" s="669"/>
      <c r="N32" s="669"/>
      <c r="O32" s="669"/>
      <c r="P32" s="669"/>
      <c r="Q32" s="669"/>
      <c r="R32" s="670"/>
      <c r="S32" s="71"/>
      <c r="T32" s="14"/>
      <c r="U32" s="14"/>
      <c r="V32" s="14"/>
      <c r="W32" s="14"/>
      <c r="X32" s="14"/>
      <c r="Y32" s="14"/>
      <c r="Z32" s="14"/>
      <c r="AA32" s="14"/>
      <c r="AB32" s="14"/>
      <c r="AE32" s="227"/>
      <c r="AF32" s="228"/>
      <c r="AG32" s="228"/>
      <c r="AH32" s="228"/>
      <c r="AI32" s="240"/>
    </row>
    <row r="33" spans="4:38" ht="12.75">
      <c r="D33" s="55"/>
      <c r="E33" s="108"/>
      <c r="F33" s="95">
        <v>1</v>
      </c>
      <c r="G33" s="95">
        <v>2</v>
      </c>
      <c r="H33" s="95">
        <v>3</v>
      </c>
      <c r="I33" s="95">
        <v>4</v>
      </c>
      <c r="J33" s="95">
        <v>5</v>
      </c>
      <c r="K33" s="95">
        <v>6</v>
      </c>
      <c r="L33" s="95">
        <v>7</v>
      </c>
      <c r="M33" s="95">
        <v>8</v>
      </c>
      <c r="N33" s="95">
        <v>9</v>
      </c>
      <c r="O33" s="95">
        <v>10</v>
      </c>
      <c r="P33" s="95">
        <v>11</v>
      </c>
      <c r="Q33" s="95">
        <v>12</v>
      </c>
      <c r="R33" s="95">
        <v>13</v>
      </c>
      <c r="S33" s="104">
        <v>14</v>
      </c>
      <c r="T33" s="104">
        <v>15</v>
      </c>
      <c r="U33" s="104">
        <v>16</v>
      </c>
      <c r="V33" s="104">
        <v>17</v>
      </c>
      <c r="W33" s="104">
        <v>18</v>
      </c>
      <c r="X33" s="104">
        <v>19</v>
      </c>
      <c r="Y33" s="104">
        <v>20</v>
      </c>
      <c r="Z33" s="104">
        <v>21</v>
      </c>
      <c r="AA33" s="104">
        <v>22</v>
      </c>
      <c r="AB33" s="104">
        <v>23</v>
      </c>
      <c r="AC33" s="104">
        <v>24</v>
      </c>
      <c r="AD33" s="104">
        <v>25</v>
      </c>
      <c r="AE33" s="95">
        <v>26</v>
      </c>
      <c r="AF33" s="95">
        <v>27</v>
      </c>
      <c r="AG33" s="95">
        <v>28</v>
      </c>
      <c r="AH33" s="95">
        <v>29</v>
      </c>
      <c r="AI33" s="95">
        <v>30</v>
      </c>
      <c r="AJ33" s="660" t="s">
        <v>76</v>
      </c>
      <c r="AK33" s="660"/>
      <c r="AL33" s="660"/>
    </row>
    <row r="34" spans="4:38" ht="12.75">
      <c r="D34" s="55"/>
      <c r="E34" s="13">
        <v>1</v>
      </c>
      <c r="F34" s="73" t="str">
        <f>N46</f>
        <v>-</v>
      </c>
      <c r="G34" s="73" t="str">
        <f>N47</f>
        <v>-</v>
      </c>
      <c r="H34" s="73" t="str">
        <f>N48</f>
        <v>-</v>
      </c>
      <c r="I34" s="73" t="str">
        <f>N49</f>
        <v>-</v>
      </c>
      <c r="J34" s="73" t="str">
        <f>N50</f>
        <v>-</v>
      </c>
      <c r="K34" s="73" t="str">
        <f>N51</f>
        <v>-</v>
      </c>
      <c r="L34" s="73" t="str">
        <f>N52</f>
        <v>-</v>
      </c>
      <c r="M34" s="73" t="str">
        <f>N53</f>
        <v>-</v>
      </c>
      <c r="N34" s="73" t="str">
        <f>N54</f>
        <v>-</v>
      </c>
      <c r="O34" s="73" t="str">
        <f>N55</f>
        <v>-</v>
      </c>
      <c r="P34" s="73" t="str">
        <f>N56</f>
        <v>-</v>
      </c>
      <c r="Q34" s="73" t="str">
        <f>N57</f>
        <v>-</v>
      </c>
      <c r="R34" s="73" t="str">
        <f>N58</f>
        <v>-</v>
      </c>
      <c r="S34" s="73" t="str">
        <f>N59</f>
        <v>-</v>
      </c>
      <c r="T34" s="73" t="str">
        <f>N60</f>
        <v>-</v>
      </c>
      <c r="U34" s="73" t="str">
        <f>N61</f>
        <v>-</v>
      </c>
      <c r="V34" s="73" t="str">
        <f>N62</f>
        <v>-</v>
      </c>
      <c r="W34" s="73" t="str">
        <f>N63</f>
        <v>-</v>
      </c>
      <c r="X34" s="73" t="str">
        <f>N64</f>
        <v>-</v>
      </c>
      <c r="Y34" s="73" t="str">
        <f>N65</f>
        <v>-</v>
      </c>
      <c r="Z34" s="73" t="str">
        <f>N66</f>
        <v>-</v>
      </c>
      <c r="AA34" s="73" t="str">
        <f>N67</f>
        <v>-</v>
      </c>
      <c r="AB34" s="73" t="str">
        <f>N68</f>
        <v>-</v>
      </c>
      <c r="AC34" s="73" t="str">
        <f>N69</f>
        <v>-</v>
      </c>
      <c r="AD34" s="73" t="str">
        <f>N70</f>
        <v>-</v>
      </c>
      <c r="AE34" s="71" t="str">
        <f>N71</f>
        <v>-</v>
      </c>
      <c r="AF34" s="71" t="str">
        <f>N72</f>
        <v>-</v>
      </c>
      <c r="AG34" s="71" t="str">
        <f>N73</f>
        <v>-</v>
      </c>
      <c r="AH34" s="71" t="str">
        <f>N74</f>
        <v>-</v>
      </c>
      <c r="AI34" s="71" t="str">
        <f>N75</f>
        <v>-</v>
      </c>
      <c r="AJ34" s="96">
        <f aca="true" t="shared" si="0" ref="AJ34:AJ40">MAX(F34:AI34)</f>
        <v>0</v>
      </c>
      <c r="AK34" s="109">
        <f aca="true" t="shared" si="1" ref="AK34:AK40">36*AJ34</f>
        <v>0</v>
      </c>
      <c r="AL34" s="241" t="s">
        <v>69</v>
      </c>
    </row>
    <row r="35" spans="4:38" ht="12.75">
      <c r="D35" s="55"/>
      <c r="E35" s="13">
        <v>2</v>
      </c>
      <c r="F35" s="73" t="str">
        <f aca="true" t="shared" si="2" ref="F35:O40">IF(F34=$AJ34,0,F34)</f>
        <v>-</v>
      </c>
      <c r="G35" s="73" t="str">
        <f t="shared" si="2"/>
        <v>-</v>
      </c>
      <c r="H35" s="73" t="str">
        <f t="shared" si="2"/>
        <v>-</v>
      </c>
      <c r="I35" s="73" t="str">
        <f t="shared" si="2"/>
        <v>-</v>
      </c>
      <c r="J35" s="73" t="str">
        <f t="shared" si="2"/>
        <v>-</v>
      </c>
      <c r="K35" s="73" t="str">
        <f t="shared" si="2"/>
        <v>-</v>
      </c>
      <c r="L35" s="73" t="str">
        <f t="shared" si="2"/>
        <v>-</v>
      </c>
      <c r="M35" s="73" t="str">
        <f t="shared" si="2"/>
        <v>-</v>
      </c>
      <c r="N35" s="73" t="str">
        <f t="shared" si="2"/>
        <v>-</v>
      </c>
      <c r="O35" s="73" t="str">
        <f t="shared" si="2"/>
        <v>-</v>
      </c>
      <c r="P35" s="73" t="str">
        <f aca="true" t="shared" si="3" ref="P35:Y40">IF(P34=$AJ34,0,P34)</f>
        <v>-</v>
      </c>
      <c r="Q35" s="73" t="str">
        <f t="shared" si="3"/>
        <v>-</v>
      </c>
      <c r="R35" s="73" t="str">
        <f t="shared" si="3"/>
        <v>-</v>
      </c>
      <c r="S35" s="73" t="str">
        <f t="shared" si="3"/>
        <v>-</v>
      </c>
      <c r="T35" s="73" t="str">
        <f t="shared" si="3"/>
        <v>-</v>
      </c>
      <c r="U35" s="73" t="str">
        <f t="shared" si="3"/>
        <v>-</v>
      </c>
      <c r="V35" s="73" t="str">
        <f t="shared" si="3"/>
        <v>-</v>
      </c>
      <c r="W35" s="73" t="str">
        <f t="shared" si="3"/>
        <v>-</v>
      </c>
      <c r="X35" s="73" t="str">
        <f t="shared" si="3"/>
        <v>-</v>
      </c>
      <c r="Y35" s="73" t="str">
        <f t="shared" si="3"/>
        <v>-</v>
      </c>
      <c r="Z35" s="73" t="str">
        <f aca="true" t="shared" si="4" ref="Z35:AD40">IF(Z34=$AJ34,0,Z34)</f>
        <v>-</v>
      </c>
      <c r="AA35" s="73" t="str">
        <f t="shared" si="4"/>
        <v>-</v>
      </c>
      <c r="AB35" s="73" t="str">
        <f t="shared" si="4"/>
        <v>-</v>
      </c>
      <c r="AC35" s="73" t="str">
        <f t="shared" si="4"/>
        <v>-</v>
      </c>
      <c r="AD35" s="73" t="str">
        <f t="shared" si="4"/>
        <v>-</v>
      </c>
      <c r="AE35" s="73" t="str">
        <f aca="true" t="shared" si="5" ref="AE35:AI40">IF(AE34=$AJ34,0,AE34)</f>
        <v>-</v>
      </c>
      <c r="AF35" s="73" t="str">
        <f t="shared" si="5"/>
        <v>-</v>
      </c>
      <c r="AG35" s="73" t="str">
        <f t="shared" si="5"/>
        <v>-</v>
      </c>
      <c r="AH35" s="73" t="str">
        <f t="shared" si="5"/>
        <v>-</v>
      </c>
      <c r="AI35" s="73" t="str">
        <f t="shared" si="5"/>
        <v>-</v>
      </c>
      <c r="AJ35" s="96">
        <f t="shared" si="0"/>
        <v>0</v>
      </c>
      <c r="AK35" s="109">
        <f t="shared" si="1"/>
        <v>0</v>
      </c>
      <c r="AL35" s="58" t="s">
        <v>70</v>
      </c>
    </row>
    <row r="36" spans="4:38" ht="12.75">
      <c r="D36" s="55"/>
      <c r="E36" s="13">
        <v>3</v>
      </c>
      <c r="F36" s="73" t="str">
        <f t="shared" si="2"/>
        <v>-</v>
      </c>
      <c r="G36" s="73" t="str">
        <f t="shared" si="2"/>
        <v>-</v>
      </c>
      <c r="H36" s="73" t="str">
        <f t="shared" si="2"/>
        <v>-</v>
      </c>
      <c r="I36" s="73" t="str">
        <f t="shared" si="2"/>
        <v>-</v>
      </c>
      <c r="J36" s="73" t="str">
        <f t="shared" si="2"/>
        <v>-</v>
      </c>
      <c r="K36" s="73" t="str">
        <f t="shared" si="2"/>
        <v>-</v>
      </c>
      <c r="L36" s="73" t="str">
        <f t="shared" si="2"/>
        <v>-</v>
      </c>
      <c r="M36" s="73" t="str">
        <f t="shared" si="2"/>
        <v>-</v>
      </c>
      <c r="N36" s="73" t="str">
        <f t="shared" si="2"/>
        <v>-</v>
      </c>
      <c r="O36" s="73" t="str">
        <f t="shared" si="2"/>
        <v>-</v>
      </c>
      <c r="P36" s="73" t="str">
        <f t="shared" si="3"/>
        <v>-</v>
      </c>
      <c r="Q36" s="73" t="str">
        <f t="shared" si="3"/>
        <v>-</v>
      </c>
      <c r="R36" s="73" t="str">
        <f t="shared" si="3"/>
        <v>-</v>
      </c>
      <c r="S36" s="73" t="str">
        <f t="shared" si="3"/>
        <v>-</v>
      </c>
      <c r="T36" s="73" t="str">
        <f t="shared" si="3"/>
        <v>-</v>
      </c>
      <c r="U36" s="73" t="str">
        <f t="shared" si="3"/>
        <v>-</v>
      </c>
      <c r="V36" s="73" t="str">
        <f t="shared" si="3"/>
        <v>-</v>
      </c>
      <c r="W36" s="73" t="str">
        <f t="shared" si="3"/>
        <v>-</v>
      </c>
      <c r="X36" s="73" t="str">
        <f t="shared" si="3"/>
        <v>-</v>
      </c>
      <c r="Y36" s="73" t="str">
        <f t="shared" si="3"/>
        <v>-</v>
      </c>
      <c r="Z36" s="73" t="str">
        <f t="shared" si="4"/>
        <v>-</v>
      </c>
      <c r="AA36" s="73" t="str">
        <f t="shared" si="4"/>
        <v>-</v>
      </c>
      <c r="AB36" s="73" t="str">
        <f t="shared" si="4"/>
        <v>-</v>
      </c>
      <c r="AC36" s="73" t="str">
        <f t="shared" si="4"/>
        <v>-</v>
      </c>
      <c r="AD36" s="73" t="str">
        <f t="shared" si="4"/>
        <v>-</v>
      </c>
      <c r="AE36" s="73" t="str">
        <f t="shared" si="5"/>
        <v>-</v>
      </c>
      <c r="AF36" s="73" t="str">
        <f t="shared" si="5"/>
        <v>-</v>
      </c>
      <c r="AG36" s="73" t="str">
        <f t="shared" si="5"/>
        <v>-</v>
      </c>
      <c r="AH36" s="73" t="str">
        <f t="shared" si="5"/>
        <v>-</v>
      </c>
      <c r="AI36" s="73" t="str">
        <f t="shared" si="5"/>
        <v>-</v>
      </c>
      <c r="AJ36" s="96">
        <f t="shared" si="0"/>
        <v>0</v>
      </c>
      <c r="AK36" s="109">
        <f t="shared" si="1"/>
        <v>0</v>
      </c>
      <c r="AL36" s="58" t="s">
        <v>71</v>
      </c>
    </row>
    <row r="37" spans="4:38" ht="12.75">
      <c r="D37" s="55"/>
      <c r="E37" s="13">
        <v>4</v>
      </c>
      <c r="F37" s="73" t="str">
        <f t="shared" si="2"/>
        <v>-</v>
      </c>
      <c r="G37" s="73" t="str">
        <f t="shared" si="2"/>
        <v>-</v>
      </c>
      <c r="H37" s="73" t="str">
        <f t="shared" si="2"/>
        <v>-</v>
      </c>
      <c r="I37" s="73" t="str">
        <f t="shared" si="2"/>
        <v>-</v>
      </c>
      <c r="J37" s="73" t="str">
        <f t="shared" si="2"/>
        <v>-</v>
      </c>
      <c r="K37" s="73" t="str">
        <f t="shared" si="2"/>
        <v>-</v>
      </c>
      <c r="L37" s="73" t="str">
        <f t="shared" si="2"/>
        <v>-</v>
      </c>
      <c r="M37" s="73" t="str">
        <f t="shared" si="2"/>
        <v>-</v>
      </c>
      <c r="N37" s="73" t="str">
        <f t="shared" si="2"/>
        <v>-</v>
      </c>
      <c r="O37" s="73" t="str">
        <f t="shared" si="2"/>
        <v>-</v>
      </c>
      <c r="P37" s="73" t="str">
        <f t="shared" si="3"/>
        <v>-</v>
      </c>
      <c r="Q37" s="73" t="str">
        <f t="shared" si="3"/>
        <v>-</v>
      </c>
      <c r="R37" s="73" t="str">
        <f t="shared" si="3"/>
        <v>-</v>
      </c>
      <c r="S37" s="73" t="str">
        <f t="shared" si="3"/>
        <v>-</v>
      </c>
      <c r="T37" s="73" t="str">
        <f t="shared" si="3"/>
        <v>-</v>
      </c>
      <c r="U37" s="73" t="str">
        <f t="shared" si="3"/>
        <v>-</v>
      </c>
      <c r="V37" s="73" t="str">
        <f t="shared" si="3"/>
        <v>-</v>
      </c>
      <c r="W37" s="73" t="str">
        <f t="shared" si="3"/>
        <v>-</v>
      </c>
      <c r="X37" s="73" t="str">
        <f t="shared" si="3"/>
        <v>-</v>
      </c>
      <c r="Y37" s="73" t="str">
        <f t="shared" si="3"/>
        <v>-</v>
      </c>
      <c r="Z37" s="73" t="str">
        <f t="shared" si="4"/>
        <v>-</v>
      </c>
      <c r="AA37" s="73" t="str">
        <f t="shared" si="4"/>
        <v>-</v>
      </c>
      <c r="AB37" s="73" t="str">
        <f t="shared" si="4"/>
        <v>-</v>
      </c>
      <c r="AC37" s="73" t="str">
        <f t="shared" si="4"/>
        <v>-</v>
      </c>
      <c r="AD37" s="73" t="str">
        <f t="shared" si="4"/>
        <v>-</v>
      </c>
      <c r="AE37" s="73" t="str">
        <f t="shared" si="5"/>
        <v>-</v>
      </c>
      <c r="AF37" s="73" t="str">
        <f t="shared" si="5"/>
        <v>-</v>
      </c>
      <c r="AG37" s="73" t="str">
        <f t="shared" si="5"/>
        <v>-</v>
      </c>
      <c r="AH37" s="73" t="str">
        <f t="shared" si="5"/>
        <v>-</v>
      </c>
      <c r="AI37" s="73" t="str">
        <f t="shared" si="5"/>
        <v>-</v>
      </c>
      <c r="AJ37" s="96">
        <f t="shared" si="0"/>
        <v>0</v>
      </c>
      <c r="AK37" s="109">
        <f t="shared" si="1"/>
        <v>0</v>
      </c>
      <c r="AL37" s="58" t="s">
        <v>72</v>
      </c>
    </row>
    <row r="38" spans="4:38" ht="12.75">
      <c r="D38" s="55"/>
      <c r="E38" s="13">
        <v>5</v>
      </c>
      <c r="F38" s="73" t="str">
        <f t="shared" si="2"/>
        <v>-</v>
      </c>
      <c r="G38" s="73" t="str">
        <f t="shared" si="2"/>
        <v>-</v>
      </c>
      <c r="H38" s="73" t="str">
        <f t="shared" si="2"/>
        <v>-</v>
      </c>
      <c r="I38" s="73" t="str">
        <f t="shared" si="2"/>
        <v>-</v>
      </c>
      <c r="J38" s="73" t="str">
        <f t="shared" si="2"/>
        <v>-</v>
      </c>
      <c r="K38" s="73" t="str">
        <f t="shared" si="2"/>
        <v>-</v>
      </c>
      <c r="L38" s="73" t="str">
        <f t="shared" si="2"/>
        <v>-</v>
      </c>
      <c r="M38" s="73" t="str">
        <f t="shared" si="2"/>
        <v>-</v>
      </c>
      <c r="N38" s="73" t="str">
        <f t="shared" si="2"/>
        <v>-</v>
      </c>
      <c r="O38" s="73" t="str">
        <f t="shared" si="2"/>
        <v>-</v>
      </c>
      <c r="P38" s="73" t="str">
        <f t="shared" si="3"/>
        <v>-</v>
      </c>
      <c r="Q38" s="73" t="str">
        <f t="shared" si="3"/>
        <v>-</v>
      </c>
      <c r="R38" s="73" t="str">
        <f t="shared" si="3"/>
        <v>-</v>
      </c>
      <c r="S38" s="73" t="str">
        <f t="shared" si="3"/>
        <v>-</v>
      </c>
      <c r="T38" s="73" t="str">
        <f t="shared" si="3"/>
        <v>-</v>
      </c>
      <c r="U38" s="73" t="str">
        <f t="shared" si="3"/>
        <v>-</v>
      </c>
      <c r="V38" s="73" t="str">
        <f t="shared" si="3"/>
        <v>-</v>
      </c>
      <c r="W38" s="73" t="str">
        <f t="shared" si="3"/>
        <v>-</v>
      </c>
      <c r="X38" s="73" t="str">
        <f t="shared" si="3"/>
        <v>-</v>
      </c>
      <c r="Y38" s="73" t="str">
        <f t="shared" si="3"/>
        <v>-</v>
      </c>
      <c r="Z38" s="73" t="str">
        <f t="shared" si="4"/>
        <v>-</v>
      </c>
      <c r="AA38" s="73" t="str">
        <f t="shared" si="4"/>
        <v>-</v>
      </c>
      <c r="AB38" s="73" t="str">
        <f t="shared" si="4"/>
        <v>-</v>
      </c>
      <c r="AC38" s="73" t="str">
        <f t="shared" si="4"/>
        <v>-</v>
      </c>
      <c r="AD38" s="73" t="str">
        <f t="shared" si="4"/>
        <v>-</v>
      </c>
      <c r="AE38" s="73" t="str">
        <f t="shared" si="5"/>
        <v>-</v>
      </c>
      <c r="AF38" s="73" t="str">
        <f t="shared" si="5"/>
        <v>-</v>
      </c>
      <c r="AG38" s="73" t="str">
        <f t="shared" si="5"/>
        <v>-</v>
      </c>
      <c r="AH38" s="73" t="str">
        <f t="shared" si="5"/>
        <v>-</v>
      </c>
      <c r="AI38" s="73" t="str">
        <f t="shared" si="5"/>
        <v>-</v>
      </c>
      <c r="AJ38" s="96">
        <f t="shared" si="0"/>
        <v>0</v>
      </c>
      <c r="AK38" s="109">
        <f t="shared" si="1"/>
        <v>0</v>
      </c>
      <c r="AL38" s="58" t="s">
        <v>73</v>
      </c>
    </row>
    <row r="39" spans="4:38" ht="12.75">
      <c r="D39" s="55"/>
      <c r="E39" s="13">
        <v>6</v>
      </c>
      <c r="F39" s="73" t="str">
        <f t="shared" si="2"/>
        <v>-</v>
      </c>
      <c r="G39" s="73" t="str">
        <f t="shared" si="2"/>
        <v>-</v>
      </c>
      <c r="H39" s="73" t="str">
        <f t="shared" si="2"/>
        <v>-</v>
      </c>
      <c r="I39" s="73" t="str">
        <f t="shared" si="2"/>
        <v>-</v>
      </c>
      <c r="J39" s="73" t="str">
        <f t="shared" si="2"/>
        <v>-</v>
      </c>
      <c r="K39" s="73" t="str">
        <f t="shared" si="2"/>
        <v>-</v>
      </c>
      <c r="L39" s="73" t="str">
        <f t="shared" si="2"/>
        <v>-</v>
      </c>
      <c r="M39" s="73" t="str">
        <f t="shared" si="2"/>
        <v>-</v>
      </c>
      <c r="N39" s="73" t="str">
        <f t="shared" si="2"/>
        <v>-</v>
      </c>
      <c r="O39" s="73" t="str">
        <f t="shared" si="2"/>
        <v>-</v>
      </c>
      <c r="P39" s="73" t="str">
        <f t="shared" si="3"/>
        <v>-</v>
      </c>
      <c r="Q39" s="73" t="str">
        <f t="shared" si="3"/>
        <v>-</v>
      </c>
      <c r="R39" s="73" t="str">
        <f t="shared" si="3"/>
        <v>-</v>
      </c>
      <c r="S39" s="73" t="str">
        <f t="shared" si="3"/>
        <v>-</v>
      </c>
      <c r="T39" s="73" t="str">
        <f t="shared" si="3"/>
        <v>-</v>
      </c>
      <c r="U39" s="73" t="str">
        <f t="shared" si="3"/>
        <v>-</v>
      </c>
      <c r="V39" s="73" t="str">
        <f t="shared" si="3"/>
        <v>-</v>
      </c>
      <c r="W39" s="73" t="str">
        <f t="shared" si="3"/>
        <v>-</v>
      </c>
      <c r="X39" s="73" t="str">
        <f t="shared" si="3"/>
        <v>-</v>
      </c>
      <c r="Y39" s="73" t="str">
        <f t="shared" si="3"/>
        <v>-</v>
      </c>
      <c r="Z39" s="73" t="str">
        <f t="shared" si="4"/>
        <v>-</v>
      </c>
      <c r="AA39" s="73" t="str">
        <f t="shared" si="4"/>
        <v>-</v>
      </c>
      <c r="AB39" s="73" t="str">
        <f t="shared" si="4"/>
        <v>-</v>
      </c>
      <c r="AC39" s="73" t="str">
        <f t="shared" si="4"/>
        <v>-</v>
      </c>
      <c r="AD39" s="73" t="str">
        <f t="shared" si="4"/>
        <v>-</v>
      </c>
      <c r="AE39" s="73" t="str">
        <f t="shared" si="5"/>
        <v>-</v>
      </c>
      <c r="AF39" s="73" t="str">
        <f t="shared" si="5"/>
        <v>-</v>
      </c>
      <c r="AG39" s="73" t="str">
        <f t="shared" si="5"/>
        <v>-</v>
      </c>
      <c r="AH39" s="73" t="str">
        <f t="shared" si="5"/>
        <v>-</v>
      </c>
      <c r="AI39" s="73" t="str">
        <f t="shared" si="5"/>
        <v>-</v>
      </c>
      <c r="AJ39" s="96">
        <f t="shared" si="0"/>
        <v>0</v>
      </c>
      <c r="AK39" s="109">
        <f t="shared" si="1"/>
        <v>0</v>
      </c>
      <c r="AL39" s="58" t="s">
        <v>74</v>
      </c>
    </row>
    <row r="40" spans="4:38" ht="12.75">
      <c r="D40" s="55"/>
      <c r="E40" s="39">
        <v>7</v>
      </c>
      <c r="F40" s="106" t="str">
        <f t="shared" si="2"/>
        <v>-</v>
      </c>
      <c r="G40" s="106" t="str">
        <f t="shared" si="2"/>
        <v>-</v>
      </c>
      <c r="H40" s="106" t="str">
        <f t="shared" si="2"/>
        <v>-</v>
      </c>
      <c r="I40" s="106" t="str">
        <f t="shared" si="2"/>
        <v>-</v>
      </c>
      <c r="J40" s="106" t="str">
        <f t="shared" si="2"/>
        <v>-</v>
      </c>
      <c r="K40" s="106" t="str">
        <f t="shared" si="2"/>
        <v>-</v>
      </c>
      <c r="L40" s="106" t="str">
        <f t="shared" si="2"/>
        <v>-</v>
      </c>
      <c r="M40" s="106" t="str">
        <f t="shared" si="2"/>
        <v>-</v>
      </c>
      <c r="N40" s="106" t="str">
        <f t="shared" si="2"/>
        <v>-</v>
      </c>
      <c r="O40" s="106" t="str">
        <f t="shared" si="2"/>
        <v>-</v>
      </c>
      <c r="P40" s="106" t="str">
        <f t="shared" si="3"/>
        <v>-</v>
      </c>
      <c r="Q40" s="106" t="str">
        <f t="shared" si="3"/>
        <v>-</v>
      </c>
      <c r="R40" s="106" t="str">
        <f t="shared" si="3"/>
        <v>-</v>
      </c>
      <c r="S40" s="106" t="str">
        <f t="shared" si="3"/>
        <v>-</v>
      </c>
      <c r="T40" s="106" t="str">
        <f t="shared" si="3"/>
        <v>-</v>
      </c>
      <c r="U40" s="106" t="str">
        <f t="shared" si="3"/>
        <v>-</v>
      </c>
      <c r="V40" s="106" t="str">
        <f t="shared" si="3"/>
        <v>-</v>
      </c>
      <c r="W40" s="106" t="str">
        <f t="shared" si="3"/>
        <v>-</v>
      </c>
      <c r="X40" s="106" t="str">
        <f t="shared" si="3"/>
        <v>-</v>
      </c>
      <c r="Y40" s="106" t="str">
        <f t="shared" si="3"/>
        <v>-</v>
      </c>
      <c r="Z40" s="106" t="str">
        <f t="shared" si="4"/>
        <v>-</v>
      </c>
      <c r="AA40" s="106" t="str">
        <f t="shared" si="4"/>
        <v>-</v>
      </c>
      <c r="AB40" s="106" t="str">
        <f t="shared" si="4"/>
        <v>-</v>
      </c>
      <c r="AC40" s="106" t="str">
        <f t="shared" si="4"/>
        <v>-</v>
      </c>
      <c r="AD40" s="106" t="str">
        <f t="shared" si="4"/>
        <v>-</v>
      </c>
      <c r="AE40" s="106" t="str">
        <f t="shared" si="5"/>
        <v>-</v>
      </c>
      <c r="AF40" s="106" t="str">
        <f t="shared" si="5"/>
        <v>-</v>
      </c>
      <c r="AG40" s="106" t="str">
        <f t="shared" si="5"/>
        <v>-</v>
      </c>
      <c r="AH40" s="106" t="str">
        <f t="shared" si="5"/>
        <v>-</v>
      </c>
      <c r="AI40" s="107" t="str">
        <f t="shared" si="5"/>
        <v>-</v>
      </c>
      <c r="AJ40" s="96">
        <f t="shared" si="0"/>
        <v>0</v>
      </c>
      <c r="AK40" s="109">
        <f t="shared" si="1"/>
        <v>0</v>
      </c>
      <c r="AL40" s="59" t="s">
        <v>75</v>
      </c>
    </row>
    <row r="41" spans="4:33" ht="12.75">
      <c r="D41" s="55"/>
      <c r="E41" s="14"/>
      <c r="F41" s="73"/>
      <c r="G41" s="73"/>
      <c r="H41" s="73"/>
      <c r="I41" s="73"/>
      <c r="J41" s="73"/>
      <c r="K41" s="73"/>
      <c r="L41" s="73"/>
      <c r="M41" s="73"/>
      <c r="N41" s="73"/>
      <c r="O41" s="106"/>
      <c r="P41" s="106"/>
      <c r="Q41" s="106"/>
      <c r="R41" s="106"/>
      <c r="S41" s="106"/>
      <c r="T41" s="106"/>
      <c r="U41" s="106"/>
      <c r="V41" s="106"/>
      <c r="W41" s="106"/>
      <c r="X41" s="106"/>
      <c r="Y41" s="106"/>
      <c r="Z41" s="106"/>
      <c r="AA41" s="106"/>
      <c r="AB41" s="106"/>
      <c r="AC41" s="73"/>
      <c r="AD41" s="73"/>
      <c r="AE41" s="125"/>
      <c r="AF41" s="126"/>
      <c r="AG41" s="56"/>
    </row>
    <row r="42" spans="4:86" ht="12.75">
      <c r="D42" s="55"/>
      <c r="E42" s="56"/>
      <c r="F42" s="14"/>
      <c r="G42" s="14"/>
      <c r="H42" s="14"/>
      <c r="I42" s="14"/>
      <c r="J42" s="14"/>
      <c r="K42" s="14"/>
      <c r="L42" s="14"/>
      <c r="M42" s="14"/>
      <c r="N42" s="14"/>
      <c r="O42" s="588" t="s">
        <v>54</v>
      </c>
      <c r="P42" s="588"/>
      <c r="Q42" s="588"/>
      <c r="R42" s="588"/>
      <c r="S42" s="588"/>
      <c r="T42" s="588"/>
      <c r="U42" s="588"/>
      <c r="V42" s="588"/>
      <c r="W42" s="588"/>
      <c r="X42" s="588"/>
      <c r="Y42" s="588"/>
      <c r="Z42" s="588"/>
      <c r="AA42" s="588"/>
      <c r="AB42" s="588"/>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17"/>
      <c r="CA42" s="17"/>
      <c r="CB42" s="17"/>
      <c r="CC42" s="17"/>
      <c r="CD42" s="17"/>
      <c r="CE42" s="17"/>
      <c r="CF42" s="17"/>
      <c r="CG42" s="17"/>
      <c r="CH42" s="17"/>
    </row>
    <row r="43" spans="5:86" ht="12.75">
      <c r="E43" s="8" t="s">
        <v>56</v>
      </c>
      <c r="F43" s="656">
        <v>38231</v>
      </c>
      <c r="G43" s="656"/>
      <c r="H43" s="665" t="s">
        <v>57</v>
      </c>
      <c r="I43" s="666"/>
      <c r="J43" s="666"/>
      <c r="K43" s="666"/>
      <c r="L43" s="666"/>
      <c r="M43" s="666"/>
      <c r="O43" s="588">
        <v>1</v>
      </c>
      <c r="P43" s="649"/>
      <c r="Q43" s="588">
        <v>2</v>
      </c>
      <c r="R43" s="649"/>
      <c r="S43" s="588">
        <v>3</v>
      </c>
      <c r="T43" s="649"/>
      <c r="U43" s="588">
        <v>4</v>
      </c>
      <c r="V43" s="649"/>
      <c r="W43" s="588">
        <v>5</v>
      </c>
      <c r="X43" s="649"/>
      <c r="Y43" s="588">
        <v>6</v>
      </c>
      <c r="Z43" s="649"/>
      <c r="AA43" s="654">
        <v>7</v>
      </c>
      <c r="AB43" s="588"/>
      <c r="AC43" s="14"/>
      <c r="AD43" s="14"/>
      <c r="AE43" s="14"/>
      <c r="AF43" s="14"/>
      <c r="AG43" s="14"/>
      <c r="AH43" s="23"/>
      <c r="AI43" s="127"/>
      <c r="AJ43" s="14"/>
      <c r="AK43" s="14"/>
      <c r="AL43" s="14"/>
      <c r="AM43" s="14"/>
      <c r="AN43" s="14"/>
      <c r="AO43" s="23"/>
      <c r="AP43" s="127"/>
      <c r="AQ43" s="14"/>
      <c r="AR43" s="14"/>
      <c r="AS43" s="14"/>
      <c r="AT43" s="14"/>
      <c r="AU43" s="14"/>
      <c r="AV43" s="23"/>
      <c r="AW43" s="127"/>
      <c r="AX43" s="14"/>
      <c r="AY43" s="14"/>
      <c r="AZ43" s="14"/>
      <c r="BA43" s="14"/>
      <c r="BB43" s="14"/>
      <c r="BC43" s="23"/>
      <c r="BD43" s="127"/>
      <c r="BE43" s="14"/>
      <c r="BF43" s="14"/>
      <c r="BG43" s="14"/>
      <c r="BH43" s="14"/>
      <c r="BI43" s="14"/>
      <c r="BJ43" s="23"/>
      <c r="BK43" s="127"/>
      <c r="BL43" s="14"/>
      <c r="BM43" s="14"/>
      <c r="BN43" s="14"/>
      <c r="BO43" s="14"/>
      <c r="BP43" s="14"/>
      <c r="BQ43" s="23"/>
      <c r="BR43" s="127"/>
      <c r="BS43" s="14"/>
      <c r="BT43" s="14"/>
      <c r="BU43" s="14"/>
      <c r="BV43" s="14"/>
      <c r="BW43" s="14"/>
      <c r="BX43" s="23"/>
      <c r="BY43" s="127"/>
      <c r="BZ43" s="14"/>
      <c r="CA43" s="14"/>
      <c r="CB43" s="14"/>
      <c r="CC43" s="14"/>
      <c r="CD43" s="14"/>
      <c r="CE43" s="14"/>
      <c r="CF43" s="14"/>
      <c r="CG43" s="14"/>
      <c r="CH43" s="14"/>
    </row>
    <row r="44" spans="3:86" ht="12.75">
      <c r="C44" s="5" t="s">
        <v>155</v>
      </c>
      <c r="D44" s="5" t="s">
        <v>156</v>
      </c>
      <c r="O44" s="98">
        <f>AK34</f>
        <v>0</v>
      </c>
      <c r="P44" s="97" t="s">
        <v>53</v>
      </c>
      <c r="Q44" s="99">
        <f>AK35</f>
        <v>0</v>
      </c>
      <c r="R44" s="97" t="s">
        <v>53</v>
      </c>
      <c r="S44" s="99">
        <f>AK36</f>
        <v>0</v>
      </c>
      <c r="T44" s="97" t="s">
        <v>53</v>
      </c>
      <c r="U44" s="99">
        <f>AK37</f>
        <v>0</v>
      </c>
      <c r="V44" s="97" t="s">
        <v>53</v>
      </c>
      <c r="W44" s="99">
        <f>AK38</f>
        <v>0</v>
      </c>
      <c r="X44" s="97" t="s">
        <v>53</v>
      </c>
      <c r="Y44" s="99">
        <f>AK39</f>
        <v>0</v>
      </c>
      <c r="Z44" s="97" t="s">
        <v>53</v>
      </c>
      <c r="AA44" s="100">
        <f>AK40</f>
        <v>0</v>
      </c>
      <c r="AB44" s="64" t="s">
        <v>53</v>
      </c>
      <c r="AC44" s="14"/>
      <c r="AD44" s="14"/>
      <c r="AE44" s="14"/>
      <c r="AF44" s="14"/>
      <c r="AG44" s="14"/>
      <c r="AH44" s="23"/>
      <c r="AI44" s="22"/>
      <c r="AJ44" s="14"/>
      <c r="AK44" s="14"/>
      <c r="AL44" s="14"/>
      <c r="AM44" s="23"/>
      <c r="AN44" s="14"/>
      <c r="AO44" s="23"/>
      <c r="AP44" s="22"/>
      <c r="AQ44" s="14"/>
      <c r="AR44" s="14"/>
      <c r="AS44" s="14"/>
      <c r="AT44" s="23"/>
      <c r="AU44" s="14"/>
      <c r="AV44" s="23"/>
      <c r="AW44" s="22"/>
      <c r="AX44" s="14"/>
      <c r="AY44" s="14"/>
      <c r="AZ44" s="14"/>
      <c r="BA44" s="23"/>
      <c r="BB44" s="14"/>
      <c r="BC44" s="23"/>
      <c r="BD44" s="22"/>
      <c r="BE44" s="14"/>
      <c r="BF44" s="14"/>
      <c r="BG44" s="14"/>
      <c r="BH44" s="23"/>
      <c r="BI44" s="14"/>
      <c r="BJ44" s="23"/>
      <c r="BK44" s="22"/>
      <c r="BL44" s="14"/>
      <c r="BM44" s="14"/>
      <c r="BN44" s="14"/>
      <c r="BO44" s="23"/>
      <c r="BP44" s="14"/>
      <c r="BQ44" s="23"/>
      <c r="BR44" s="22"/>
      <c r="BS44" s="14"/>
      <c r="BT44" s="14"/>
      <c r="BU44" s="14"/>
      <c r="BV44" s="23"/>
      <c r="BW44" s="14"/>
      <c r="BX44" s="23"/>
      <c r="BY44" s="22"/>
      <c r="BZ44" s="22"/>
      <c r="CA44" s="22"/>
      <c r="CB44" s="22"/>
      <c r="CC44" s="22"/>
      <c r="CD44" s="22"/>
      <c r="CE44" s="22"/>
      <c r="CF44" s="148"/>
      <c r="CG44" s="14"/>
      <c r="CH44" s="7"/>
    </row>
    <row r="45" spans="3:86" ht="12.75">
      <c r="C45" s="243" t="s">
        <v>153</v>
      </c>
      <c r="D45" s="243" t="s">
        <v>154</v>
      </c>
      <c r="E45" s="5" t="str">
        <f>'AT'!B17</f>
        <v>Contr.</v>
      </c>
      <c r="F45" s="588" t="s">
        <v>1</v>
      </c>
      <c r="G45" s="588"/>
      <c r="H45" s="588" t="s">
        <v>2</v>
      </c>
      <c r="I45" s="588"/>
      <c r="J45" s="588" t="s">
        <v>49</v>
      </c>
      <c r="K45" s="588"/>
      <c r="L45" s="5" t="s">
        <v>51</v>
      </c>
      <c r="M45" s="5" t="s">
        <v>15</v>
      </c>
      <c r="N45" s="43" t="s">
        <v>58</v>
      </c>
      <c r="O45" s="42" t="s">
        <v>3</v>
      </c>
      <c r="P45" s="43" t="s">
        <v>4</v>
      </c>
      <c r="Q45" s="42" t="s">
        <v>3</v>
      </c>
      <c r="R45" s="43" t="s">
        <v>4</v>
      </c>
      <c r="S45" s="42" t="s">
        <v>3</v>
      </c>
      <c r="T45" s="43" t="s">
        <v>4</v>
      </c>
      <c r="U45" s="42" t="s">
        <v>3</v>
      </c>
      <c r="V45" s="43" t="s">
        <v>4</v>
      </c>
      <c r="W45" s="42" t="s">
        <v>3</v>
      </c>
      <c r="X45" s="43" t="s">
        <v>4</v>
      </c>
      <c r="Y45" s="42" t="s">
        <v>3</v>
      </c>
      <c r="Z45" s="43" t="s">
        <v>4</v>
      </c>
      <c r="AA45" s="101" t="s">
        <v>3</v>
      </c>
      <c r="AB45" s="5" t="s">
        <v>4</v>
      </c>
      <c r="AC45" s="94"/>
      <c r="AD45" s="14"/>
      <c r="AE45" s="14"/>
      <c r="AF45" s="14"/>
      <c r="AG45" s="14"/>
      <c r="AH45" s="23"/>
      <c r="AI45" s="124"/>
      <c r="AJ45" s="94"/>
      <c r="AK45" s="14"/>
      <c r="AL45" s="14"/>
      <c r="AM45" s="10"/>
      <c r="AN45" s="149"/>
      <c r="AO45" s="66"/>
      <c r="AP45" s="124"/>
      <c r="AQ45" s="128"/>
      <c r="AR45" s="14"/>
      <c r="AS45" s="14"/>
      <c r="AT45" s="10"/>
      <c r="AU45" s="149"/>
      <c r="AV45" s="66"/>
      <c r="AW45" s="124"/>
      <c r="AX45" s="128"/>
      <c r="AY45" s="14"/>
      <c r="AZ45" s="14"/>
      <c r="BA45" s="10"/>
      <c r="BB45" s="149"/>
      <c r="BC45" s="66"/>
      <c r="BD45" s="124"/>
      <c r="BE45" s="128"/>
      <c r="BF45" s="14"/>
      <c r="BG45" s="14"/>
      <c r="BH45" s="10"/>
      <c r="BI45" s="149"/>
      <c r="BJ45" s="66"/>
      <c r="BK45" s="124"/>
      <c r="BL45" s="128"/>
      <c r="BM45" s="14"/>
      <c r="BN45" s="14"/>
      <c r="BO45" s="10"/>
      <c r="BP45" s="149"/>
      <c r="BQ45" s="66"/>
      <c r="BR45" s="124"/>
      <c r="BS45" s="128"/>
      <c r="BT45" s="14"/>
      <c r="BU45" s="14"/>
      <c r="BV45" s="10"/>
      <c r="BW45" s="149"/>
      <c r="BX45" s="66"/>
      <c r="BY45" s="124"/>
      <c r="BZ45" s="14"/>
      <c r="CA45" s="14"/>
      <c r="CB45" s="10"/>
      <c r="CC45" s="150"/>
      <c r="CD45" s="150"/>
      <c r="CE45" s="151"/>
      <c r="CF45" s="127"/>
      <c r="CG45" s="10"/>
      <c r="CH45" s="154"/>
    </row>
    <row r="46" spans="2:86" ht="12.75">
      <c r="B46" s="45">
        <v>1</v>
      </c>
      <c r="C46" s="5">
        <f>IF(F46=D$2,0,IF(F46&gt;=F$43,36,'AT'!J18))</f>
        <v>0</v>
      </c>
      <c r="D46" s="5">
        <f>IF('AT'!K18=0,0,IF(F46=D$2,0,1/'AT'!K18))</f>
        <v>0</v>
      </c>
      <c r="E46" s="60" t="str">
        <f aca="true" t="shared" si="6" ref="E46:E75">IF(F46=D$2,D$2,AND(F46&lt;=H46,C46&gt;0,C46&lt;=36,D46&lt;=1,D46&gt;=0.5))</f>
        <v>-</v>
      </c>
      <c r="F46" s="656" t="str">
        <f>IF('AT'!D18=0,$D$2,'AT'!D18)</f>
        <v>-</v>
      </c>
      <c r="G46" s="656"/>
      <c r="H46" s="656" t="str">
        <f>IF('AT'!G18=0,$D$2,'AT'!G18)</f>
        <v>-</v>
      </c>
      <c r="I46" s="656"/>
      <c r="J46" s="657">
        <f>'AT'!M18</f>
        <v>0</v>
      </c>
      <c r="K46" s="588"/>
      <c r="L46" s="47">
        <f>'AT'!O18</f>
        <v>0</v>
      </c>
      <c r="M46" s="47">
        <f>'AT'!Q18</f>
        <v>0</v>
      </c>
      <c r="N46" s="53" t="str">
        <f>IF(F46=$D$2,$D$2,IF(F46&gt;=$F$43,36*D46/36,C46*D46/36))</f>
        <v>-</v>
      </c>
      <c r="O46" s="51">
        <f>IF($N46=$O$44/36,$L46,0)</f>
        <v>0</v>
      </c>
      <c r="P46" s="52">
        <f>IF($N46=$O$44/36,$M46,0)</f>
        <v>0</v>
      </c>
      <c r="Q46" s="51">
        <f aca="true" t="shared" si="7" ref="Q46:Q75">IF($N46=$Q$44/36,$L46,0)</f>
        <v>0</v>
      </c>
      <c r="R46" s="52">
        <f aca="true" t="shared" si="8" ref="R46:R75">IF($N46=$Q$44/36,$M46,0)</f>
        <v>0</v>
      </c>
      <c r="S46" s="51">
        <f aca="true" t="shared" si="9" ref="S46:S75">IF($N46=$S$44/36,$L46,0)</f>
        <v>0</v>
      </c>
      <c r="T46" s="52">
        <f aca="true" t="shared" si="10" ref="T46:T75">IF($N46=$S$44/36,$M46,0)</f>
        <v>0</v>
      </c>
      <c r="U46" s="51">
        <f aca="true" t="shared" si="11" ref="U46:U75">IF($N46=$U$44/36,$L46,0)</f>
        <v>0</v>
      </c>
      <c r="V46" s="52">
        <f aca="true" t="shared" si="12" ref="V46:V75">IF($N46=$U$44/36,$M46,0)</f>
        <v>0</v>
      </c>
      <c r="W46" s="51">
        <f aca="true" t="shared" si="13" ref="W46:W75">IF($N46=$W$44/36,$L46,0)</f>
        <v>0</v>
      </c>
      <c r="X46" s="52">
        <f aca="true" t="shared" si="14" ref="X46:X75">IF($N46=$W$44/36,$M46,0)</f>
        <v>0</v>
      </c>
      <c r="Y46" s="51">
        <f aca="true" t="shared" si="15" ref="Y46:Y75">IF($N46=$Y$44/36,$L46,0)</f>
        <v>0</v>
      </c>
      <c r="Z46" s="52">
        <f aca="true" t="shared" si="16" ref="Z46:Z75">IF($N46=$Y$44/36,$M46,0)</f>
        <v>0</v>
      </c>
      <c r="AA46" s="102">
        <f aca="true" t="shared" si="17" ref="AA46:AB71">IF($N46=$AA$44/36,$M46,0)</f>
        <v>0</v>
      </c>
      <c r="AB46" s="51">
        <f t="shared" si="17"/>
        <v>0</v>
      </c>
      <c r="AC46" s="94"/>
      <c r="AD46" s="14"/>
      <c r="AE46" s="14"/>
      <c r="AF46" s="14"/>
      <c r="AG46" s="14"/>
      <c r="AH46" s="23"/>
      <c r="AI46" s="124"/>
      <c r="AJ46" s="94"/>
      <c r="AK46" s="14"/>
      <c r="AL46" s="14"/>
      <c r="AM46" s="10"/>
      <c r="AN46" s="149"/>
      <c r="AO46" s="66"/>
      <c r="AP46" s="124"/>
      <c r="AQ46" s="128"/>
      <c r="AR46" s="14"/>
      <c r="AS46" s="14"/>
      <c r="AT46" s="10"/>
      <c r="AU46" s="149"/>
      <c r="AV46" s="66"/>
      <c r="AW46" s="124"/>
      <c r="AX46" s="128"/>
      <c r="AY46" s="14"/>
      <c r="AZ46" s="14"/>
      <c r="BA46" s="10"/>
      <c r="BB46" s="149"/>
      <c r="BC46" s="66"/>
      <c r="BD46" s="124"/>
      <c r="BE46" s="128"/>
      <c r="BF46" s="14"/>
      <c r="BG46" s="14"/>
      <c r="BH46" s="10"/>
      <c r="BI46" s="149"/>
      <c r="BJ46" s="66"/>
      <c r="BK46" s="124"/>
      <c r="BL46" s="128"/>
      <c r="BM46" s="14"/>
      <c r="BN46" s="14"/>
      <c r="BO46" s="10"/>
      <c r="BP46" s="149"/>
      <c r="BQ46" s="66"/>
      <c r="BR46" s="124"/>
      <c r="BS46" s="128"/>
      <c r="BT46" s="14"/>
      <c r="BU46" s="14"/>
      <c r="BV46" s="10"/>
      <c r="BW46" s="149"/>
      <c r="BX46" s="66"/>
      <c r="BY46" s="124"/>
      <c r="BZ46" s="14"/>
      <c r="CA46" s="14"/>
      <c r="CB46" s="10"/>
      <c r="CC46" s="150"/>
      <c r="CD46" s="150"/>
      <c r="CE46" s="151"/>
      <c r="CF46" s="127"/>
      <c r="CG46" s="10"/>
      <c r="CH46" s="154"/>
    </row>
    <row r="47" spans="2:86" ht="12.75">
      <c r="B47" s="46">
        <v>2</v>
      </c>
      <c r="C47" s="5">
        <f>IF(F47=D$2,0,IF(F47&gt;=F$43,36,'AT'!J19))</f>
        <v>0</v>
      </c>
      <c r="D47" s="5">
        <f>IF('AT'!K19=0,0,IF(F47=D$2,0,1/'AT'!K19))</f>
        <v>0</v>
      </c>
      <c r="E47" s="60" t="str">
        <f t="shared" si="6"/>
        <v>-</v>
      </c>
      <c r="F47" s="656" t="str">
        <f>IF('AT'!D19=0,$D$2,'AT'!D19)</f>
        <v>-</v>
      </c>
      <c r="G47" s="656"/>
      <c r="H47" s="656" t="str">
        <f>IF('AT'!G19=0,$D$2,'AT'!G19)</f>
        <v>-</v>
      </c>
      <c r="I47" s="656"/>
      <c r="J47" s="657">
        <f>'AT'!M19</f>
        <v>0</v>
      </c>
      <c r="K47" s="588"/>
      <c r="L47" s="47">
        <f>'AT'!O19</f>
        <v>0</v>
      </c>
      <c r="M47" s="47">
        <f>'AT'!Q19</f>
        <v>0</v>
      </c>
      <c r="N47" s="53" t="str">
        <f aca="true" t="shared" si="18" ref="N47:N75">IF(F47=$D$2,$D$2,IF(F47&gt;=$F$43,36*D47/36,C47*D47/36))</f>
        <v>-</v>
      </c>
      <c r="O47" s="51">
        <f aca="true" t="shared" si="19" ref="O47:O75">IF($N47=$O$44/36,$L47,0)</f>
        <v>0</v>
      </c>
      <c r="P47" s="52">
        <f aca="true" t="shared" si="20" ref="P47:P75">IF($N47=$O$44/36,$M47,0)</f>
        <v>0</v>
      </c>
      <c r="Q47" s="51">
        <f t="shared" si="7"/>
        <v>0</v>
      </c>
      <c r="R47" s="52">
        <f t="shared" si="8"/>
        <v>0</v>
      </c>
      <c r="S47" s="51">
        <f t="shared" si="9"/>
        <v>0</v>
      </c>
      <c r="T47" s="52">
        <f t="shared" si="10"/>
        <v>0</v>
      </c>
      <c r="U47" s="51">
        <f t="shared" si="11"/>
        <v>0</v>
      </c>
      <c r="V47" s="52">
        <f t="shared" si="12"/>
        <v>0</v>
      </c>
      <c r="W47" s="51">
        <f t="shared" si="13"/>
        <v>0</v>
      </c>
      <c r="X47" s="52">
        <f t="shared" si="14"/>
        <v>0</v>
      </c>
      <c r="Y47" s="51">
        <f t="shared" si="15"/>
        <v>0</v>
      </c>
      <c r="Z47" s="52">
        <f t="shared" si="16"/>
        <v>0</v>
      </c>
      <c r="AA47" s="102">
        <f t="shared" si="17"/>
        <v>0</v>
      </c>
      <c r="AB47" s="51">
        <f t="shared" si="17"/>
        <v>0</v>
      </c>
      <c r="AC47" s="94"/>
      <c r="AD47" s="14"/>
      <c r="AE47" s="14"/>
      <c r="AF47" s="14"/>
      <c r="AG47" s="14"/>
      <c r="AH47" s="23"/>
      <c r="AI47" s="124"/>
      <c r="AJ47" s="94"/>
      <c r="AK47" s="14"/>
      <c r="AL47" s="14"/>
      <c r="AM47" s="10"/>
      <c r="AN47" s="149"/>
      <c r="AO47" s="66"/>
      <c r="AP47" s="124"/>
      <c r="AQ47" s="128"/>
      <c r="AR47" s="14"/>
      <c r="AS47" s="14"/>
      <c r="AT47" s="10"/>
      <c r="AU47" s="149"/>
      <c r="AV47" s="66"/>
      <c r="AW47" s="124"/>
      <c r="AX47" s="128"/>
      <c r="AY47" s="14"/>
      <c r="AZ47" s="14"/>
      <c r="BA47" s="10"/>
      <c r="BB47" s="149"/>
      <c r="BC47" s="66"/>
      <c r="BD47" s="124"/>
      <c r="BE47" s="128"/>
      <c r="BF47" s="14"/>
      <c r="BG47" s="14"/>
      <c r="BH47" s="10"/>
      <c r="BI47" s="149"/>
      <c r="BJ47" s="66"/>
      <c r="BK47" s="124"/>
      <c r="BL47" s="128"/>
      <c r="BM47" s="14"/>
      <c r="BN47" s="14"/>
      <c r="BO47" s="10"/>
      <c r="BP47" s="149"/>
      <c r="BQ47" s="66"/>
      <c r="BR47" s="124"/>
      <c r="BS47" s="128"/>
      <c r="BT47" s="14"/>
      <c r="BU47" s="14"/>
      <c r="BV47" s="10"/>
      <c r="BW47" s="149"/>
      <c r="BX47" s="66"/>
      <c r="BY47" s="124"/>
      <c r="BZ47" s="14"/>
      <c r="CA47" s="14"/>
      <c r="CB47" s="10"/>
      <c r="CC47" s="150"/>
      <c r="CD47" s="150"/>
      <c r="CE47" s="151"/>
      <c r="CF47" s="127"/>
      <c r="CG47" s="10"/>
      <c r="CH47" s="154"/>
    </row>
    <row r="48" spans="2:86" ht="12.75">
      <c r="B48" s="45">
        <v>3</v>
      </c>
      <c r="C48" s="5">
        <f>IF(F48=D$2,0,IF(F48&gt;=F$43,36,'AT'!J20))</f>
        <v>0</v>
      </c>
      <c r="D48" s="5">
        <f>IF('AT'!K20=0,0,IF(F48=D$2,0,1/'AT'!K20))</f>
        <v>0</v>
      </c>
      <c r="E48" s="60" t="str">
        <f t="shared" si="6"/>
        <v>-</v>
      </c>
      <c r="F48" s="656" t="str">
        <f>IF('AT'!D20=0,$D$2,'AT'!D20)</f>
        <v>-</v>
      </c>
      <c r="G48" s="656"/>
      <c r="H48" s="656" t="str">
        <f>IF('AT'!G20=0,$D$2,'AT'!G20)</f>
        <v>-</v>
      </c>
      <c r="I48" s="656"/>
      <c r="J48" s="657">
        <f>'AT'!M20</f>
        <v>0</v>
      </c>
      <c r="K48" s="588"/>
      <c r="L48" s="47">
        <f>'AT'!O20</f>
        <v>0</v>
      </c>
      <c r="M48" s="47">
        <f>'AT'!Q20</f>
        <v>0</v>
      </c>
      <c r="N48" s="53" t="str">
        <f t="shared" si="18"/>
        <v>-</v>
      </c>
      <c r="O48" s="51">
        <f t="shared" si="19"/>
        <v>0</v>
      </c>
      <c r="P48" s="52">
        <f t="shared" si="20"/>
        <v>0</v>
      </c>
      <c r="Q48" s="51">
        <f t="shared" si="7"/>
        <v>0</v>
      </c>
      <c r="R48" s="52">
        <f t="shared" si="8"/>
        <v>0</v>
      </c>
      <c r="S48" s="51">
        <f t="shared" si="9"/>
        <v>0</v>
      </c>
      <c r="T48" s="52">
        <f t="shared" si="10"/>
        <v>0</v>
      </c>
      <c r="U48" s="51">
        <f t="shared" si="11"/>
        <v>0</v>
      </c>
      <c r="V48" s="52">
        <f t="shared" si="12"/>
        <v>0</v>
      </c>
      <c r="W48" s="51">
        <f t="shared" si="13"/>
        <v>0</v>
      </c>
      <c r="X48" s="52">
        <f t="shared" si="14"/>
        <v>0</v>
      </c>
      <c r="Y48" s="51">
        <f t="shared" si="15"/>
        <v>0</v>
      </c>
      <c r="Z48" s="52">
        <f t="shared" si="16"/>
        <v>0</v>
      </c>
      <c r="AA48" s="102">
        <f t="shared" si="17"/>
        <v>0</v>
      </c>
      <c r="AB48" s="51">
        <f t="shared" si="17"/>
        <v>0</v>
      </c>
      <c r="AC48" s="94"/>
      <c r="AD48" s="14"/>
      <c r="AE48" s="14"/>
      <c r="AF48" s="14"/>
      <c r="AG48" s="14"/>
      <c r="AH48" s="23"/>
      <c r="AI48" s="124"/>
      <c r="AJ48" s="94"/>
      <c r="AK48" s="14"/>
      <c r="AL48" s="14"/>
      <c r="AM48" s="10"/>
      <c r="AN48" s="149"/>
      <c r="AO48" s="66"/>
      <c r="AP48" s="124"/>
      <c r="AQ48" s="128"/>
      <c r="AR48" s="14"/>
      <c r="AS48" s="14"/>
      <c r="AT48" s="10"/>
      <c r="AU48" s="149"/>
      <c r="AV48" s="66"/>
      <c r="AW48" s="124"/>
      <c r="AX48" s="128"/>
      <c r="AY48" s="14"/>
      <c r="AZ48" s="14"/>
      <c r="BA48" s="10"/>
      <c r="BB48" s="149"/>
      <c r="BC48" s="66"/>
      <c r="BD48" s="124"/>
      <c r="BE48" s="128"/>
      <c r="BF48" s="14"/>
      <c r="BG48" s="14"/>
      <c r="BH48" s="10"/>
      <c r="BI48" s="149"/>
      <c r="BJ48" s="66"/>
      <c r="BK48" s="124"/>
      <c r="BL48" s="128"/>
      <c r="BM48" s="14"/>
      <c r="BN48" s="14"/>
      <c r="BO48" s="10"/>
      <c r="BP48" s="149"/>
      <c r="BQ48" s="66"/>
      <c r="BR48" s="124"/>
      <c r="BS48" s="128"/>
      <c r="BT48" s="14"/>
      <c r="BU48" s="14"/>
      <c r="BV48" s="10"/>
      <c r="BW48" s="149"/>
      <c r="BX48" s="66"/>
      <c r="BY48" s="124"/>
      <c r="BZ48" s="14"/>
      <c r="CA48" s="14"/>
      <c r="CB48" s="10"/>
      <c r="CC48" s="150"/>
      <c r="CD48" s="150"/>
      <c r="CE48" s="151"/>
      <c r="CF48" s="127"/>
      <c r="CG48" s="10"/>
      <c r="CH48" s="154"/>
    </row>
    <row r="49" spans="2:86" ht="12.75">
      <c r="B49" s="46">
        <v>4</v>
      </c>
      <c r="C49" s="5">
        <f>IF(F49=D$2,0,IF(F49&gt;=F$43,36,'AT'!J21))</f>
        <v>0</v>
      </c>
      <c r="D49" s="5">
        <f>IF('AT'!K21=0,0,IF(F49=D$2,0,1/'AT'!K21))</f>
        <v>0</v>
      </c>
      <c r="E49" s="60" t="str">
        <f t="shared" si="6"/>
        <v>-</v>
      </c>
      <c r="F49" s="656" t="str">
        <f>IF('AT'!D21=0,$D$2,'AT'!D21)</f>
        <v>-</v>
      </c>
      <c r="G49" s="656"/>
      <c r="H49" s="656" t="str">
        <f>IF('AT'!G21=0,$D$2,'AT'!G21)</f>
        <v>-</v>
      </c>
      <c r="I49" s="656"/>
      <c r="J49" s="657">
        <f>'AT'!M21</f>
        <v>0</v>
      </c>
      <c r="K49" s="588"/>
      <c r="L49" s="47">
        <f>'AT'!O21</f>
        <v>0</v>
      </c>
      <c r="M49" s="47">
        <f>'AT'!Q21</f>
        <v>0</v>
      </c>
      <c r="N49" s="53" t="str">
        <f t="shared" si="18"/>
        <v>-</v>
      </c>
      <c r="O49" s="51">
        <f t="shared" si="19"/>
        <v>0</v>
      </c>
      <c r="P49" s="52">
        <f t="shared" si="20"/>
        <v>0</v>
      </c>
      <c r="Q49" s="51">
        <f t="shared" si="7"/>
        <v>0</v>
      </c>
      <c r="R49" s="52">
        <f t="shared" si="8"/>
        <v>0</v>
      </c>
      <c r="S49" s="51">
        <f t="shared" si="9"/>
        <v>0</v>
      </c>
      <c r="T49" s="52">
        <f t="shared" si="10"/>
        <v>0</v>
      </c>
      <c r="U49" s="51">
        <f t="shared" si="11"/>
        <v>0</v>
      </c>
      <c r="V49" s="52">
        <f t="shared" si="12"/>
        <v>0</v>
      </c>
      <c r="W49" s="51">
        <f t="shared" si="13"/>
        <v>0</v>
      </c>
      <c r="X49" s="52">
        <f t="shared" si="14"/>
        <v>0</v>
      </c>
      <c r="Y49" s="51">
        <f t="shared" si="15"/>
        <v>0</v>
      </c>
      <c r="Z49" s="52">
        <f t="shared" si="16"/>
        <v>0</v>
      </c>
      <c r="AA49" s="102">
        <f t="shared" si="17"/>
        <v>0</v>
      </c>
      <c r="AB49" s="51">
        <f t="shared" si="17"/>
        <v>0</v>
      </c>
      <c r="AC49" s="94"/>
      <c r="AD49" s="14"/>
      <c r="AE49" s="14"/>
      <c r="AF49" s="14"/>
      <c r="AG49" s="14"/>
      <c r="AH49" s="23"/>
      <c r="AI49" s="124"/>
      <c r="AJ49" s="94"/>
      <c r="AK49" s="14"/>
      <c r="AL49" s="14"/>
      <c r="AM49" s="10"/>
      <c r="AN49" s="149"/>
      <c r="AO49" s="66"/>
      <c r="AP49" s="124"/>
      <c r="AQ49" s="128"/>
      <c r="AR49" s="14"/>
      <c r="AS49" s="14"/>
      <c r="AT49" s="10"/>
      <c r="AU49" s="149"/>
      <c r="AV49" s="66"/>
      <c r="AW49" s="124"/>
      <c r="AX49" s="128"/>
      <c r="AY49" s="14"/>
      <c r="AZ49" s="14"/>
      <c r="BA49" s="10"/>
      <c r="BB49" s="149"/>
      <c r="BC49" s="66"/>
      <c r="BD49" s="124"/>
      <c r="BE49" s="128"/>
      <c r="BF49" s="14"/>
      <c r="BG49" s="14"/>
      <c r="BH49" s="10"/>
      <c r="BI49" s="149"/>
      <c r="BJ49" s="66"/>
      <c r="BK49" s="124"/>
      <c r="BL49" s="128"/>
      <c r="BM49" s="14"/>
      <c r="BN49" s="14"/>
      <c r="BO49" s="10"/>
      <c r="BP49" s="149"/>
      <c r="BQ49" s="66"/>
      <c r="BR49" s="124"/>
      <c r="BS49" s="128"/>
      <c r="BT49" s="14"/>
      <c r="BU49" s="14"/>
      <c r="BV49" s="10"/>
      <c r="BW49" s="149"/>
      <c r="BX49" s="66"/>
      <c r="BY49" s="124"/>
      <c r="BZ49" s="14"/>
      <c r="CA49" s="14"/>
      <c r="CB49" s="10"/>
      <c r="CC49" s="150"/>
      <c r="CD49" s="150"/>
      <c r="CE49" s="151"/>
      <c r="CF49" s="127"/>
      <c r="CG49" s="10"/>
      <c r="CH49" s="154"/>
    </row>
    <row r="50" spans="2:86" ht="12.75">
      <c r="B50" s="45">
        <v>5</v>
      </c>
      <c r="C50" s="5">
        <f>IF(F50=D$2,0,IF(F50&gt;=F$43,36,'AT'!J22))</f>
        <v>0</v>
      </c>
      <c r="D50" s="5">
        <f>IF('AT'!K22=0,0,IF(F50=D$2,0,1/'AT'!K22))</f>
        <v>0</v>
      </c>
      <c r="E50" s="60" t="str">
        <f t="shared" si="6"/>
        <v>-</v>
      </c>
      <c r="F50" s="656" t="str">
        <f>IF('AT'!D22=0,$D$2,'AT'!D22)</f>
        <v>-</v>
      </c>
      <c r="G50" s="656"/>
      <c r="H50" s="656" t="str">
        <f>IF('AT'!G22=0,$D$2,'AT'!G22)</f>
        <v>-</v>
      </c>
      <c r="I50" s="656"/>
      <c r="J50" s="657">
        <f>'AT'!M22</f>
        <v>0</v>
      </c>
      <c r="K50" s="588"/>
      <c r="L50" s="47">
        <f>'AT'!O22</f>
        <v>0</v>
      </c>
      <c r="M50" s="47">
        <f>'AT'!Q22</f>
        <v>0</v>
      </c>
      <c r="N50" s="53" t="str">
        <f t="shared" si="18"/>
        <v>-</v>
      </c>
      <c r="O50" s="51">
        <f t="shared" si="19"/>
        <v>0</v>
      </c>
      <c r="P50" s="52">
        <f t="shared" si="20"/>
        <v>0</v>
      </c>
      <c r="Q50" s="51">
        <f t="shared" si="7"/>
        <v>0</v>
      </c>
      <c r="R50" s="52">
        <f t="shared" si="8"/>
        <v>0</v>
      </c>
      <c r="S50" s="51">
        <f t="shared" si="9"/>
        <v>0</v>
      </c>
      <c r="T50" s="52">
        <f t="shared" si="10"/>
        <v>0</v>
      </c>
      <c r="U50" s="51">
        <f t="shared" si="11"/>
        <v>0</v>
      </c>
      <c r="V50" s="52">
        <f t="shared" si="12"/>
        <v>0</v>
      </c>
      <c r="W50" s="51">
        <f t="shared" si="13"/>
        <v>0</v>
      </c>
      <c r="X50" s="52">
        <f t="shared" si="14"/>
        <v>0</v>
      </c>
      <c r="Y50" s="51">
        <f t="shared" si="15"/>
        <v>0</v>
      </c>
      <c r="Z50" s="52">
        <f t="shared" si="16"/>
        <v>0</v>
      </c>
      <c r="AA50" s="102">
        <f t="shared" si="17"/>
        <v>0</v>
      </c>
      <c r="AB50" s="51">
        <f t="shared" si="17"/>
        <v>0</v>
      </c>
      <c r="AC50" s="94"/>
      <c r="AD50" s="14"/>
      <c r="AE50" s="14"/>
      <c r="AF50" s="14"/>
      <c r="AG50" s="14"/>
      <c r="AH50" s="23"/>
      <c r="AI50" s="124"/>
      <c r="AJ50" s="94"/>
      <c r="AK50" s="14"/>
      <c r="AL50" s="14"/>
      <c r="AM50" s="10"/>
      <c r="AN50" s="149"/>
      <c r="AO50" s="66"/>
      <c r="AP50" s="124"/>
      <c r="AQ50" s="128"/>
      <c r="AR50" s="14"/>
      <c r="AS50" s="14"/>
      <c r="AT50" s="10"/>
      <c r="AU50" s="149"/>
      <c r="AV50" s="66"/>
      <c r="AW50" s="124"/>
      <c r="AX50" s="128"/>
      <c r="AY50" s="14"/>
      <c r="AZ50" s="14"/>
      <c r="BA50" s="10"/>
      <c r="BB50" s="149"/>
      <c r="BC50" s="66"/>
      <c r="BD50" s="124"/>
      <c r="BE50" s="128"/>
      <c r="BF50" s="14"/>
      <c r="BG50" s="14"/>
      <c r="BH50" s="10"/>
      <c r="BI50" s="149"/>
      <c r="BJ50" s="66"/>
      <c r="BK50" s="124"/>
      <c r="BL50" s="128"/>
      <c r="BM50" s="14"/>
      <c r="BN50" s="14"/>
      <c r="BO50" s="10"/>
      <c r="BP50" s="149"/>
      <c r="BQ50" s="66"/>
      <c r="BR50" s="124"/>
      <c r="BS50" s="128"/>
      <c r="BT50" s="14"/>
      <c r="BU50" s="14"/>
      <c r="BV50" s="10"/>
      <c r="BW50" s="149"/>
      <c r="BX50" s="66"/>
      <c r="BY50" s="124"/>
      <c r="BZ50" s="14"/>
      <c r="CA50" s="14"/>
      <c r="CB50" s="10"/>
      <c r="CC50" s="150"/>
      <c r="CD50" s="150"/>
      <c r="CE50" s="151"/>
      <c r="CF50" s="127"/>
      <c r="CG50" s="10"/>
      <c r="CH50" s="154"/>
    </row>
    <row r="51" spans="2:86" ht="12.75">
      <c r="B51" s="46">
        <v>6</v>
      </c>
      <c r="C51" s="5">
        <f>IF(F51=D$2,0,IF(F51&gt;=F$43,36,'AT'!J23))</f>
        <v>0</v>
      </c>
      <c r="D51" s="5">
        <f>IF('AT'!K23=0,0,IF(F51=D$2,0,1/'AT'!K23))</f>
        <v>0</v>
      </c>
      <c r="E51" s="60" t="str">
        <f t="shared" si="6"/>
        <v>-</v>
      </c>
      <c r="F51" s="656" t="str">
        <f>IF('AT'!D23=0,$D$2,'AT'!D23)</f>
        <v>-</v>
      </c>
      <c r="G51" s="656"/>
      <c r="H51" s="656" t="str">
        <f>IF('AT'!G23=0,$D$2,'AT'!G23)</f>
        <v>-</v>
      </c>
      <c r="I51" s="656"/>
      <c r="J51" s="657">
        <f>'AT'!M23</f>
        <v>0</v>
      </c>
      <c r="K51" s="588"/>
      <c r="L51" s="47">
        <f>'AT'!O23</f>
        <v>0</v>
      </c>
      <c r="M51" s="47">
        <f>'AT'!Q23</f>
        <v>0</v>
      </c>
      <c r="N51" s="53" t="str">
        <f t="shared" si="18"/>
        <v>-</v>
      </c>
      <c r="O51" s="51">
        <f t="shared" si="19"/>
        <v>0</v>
      </c>
      <c r="P51" s="52">
        <f t="shared" si="20"/>
        <v>0</v>
      </c>
      <c r="Q51" s="51">
        <f t="shared" si="7"/>
        <v>0</v>
      </c>
      <c r="R51" s="52">
        <f t="shared" si="8"/>
        <v>0</v>
      </c>
      <c r="S51" s="51">
        <f t="shared" si="9"/>
        <v>0</v>
      </c>
      <c r="T51" s="52">
        <f t="shared" si="10"/>
        <v>0</v>
      </c>
      <c r="U51" s="51">
        <f t="shared" si="11"/>
        <v>0</v>
      </c>
      <c r="V51" s="52">
        <f t="shared" si="12"/>
        <v>0</v>
      </c>
      <c r="W51" s="51">
        <f t="shared" si="13"/>
        <v>0</v>
      </c>
      <c r="X51" s="52">
        <f t="shared" si="14"/>
        <v>0</v>
      </c>
      <c r="Y51" s="51">
        <f t="shared" si="15"/>
        <v>0</v>
      </c>
      <c r="Z51" s="52">
        <f t="shared" si="16"/>
        <v>0</v>
      </c>
      <c r="AA51" s="102">
        <f t="shared" si="17"/>
        <v>0</v>
      </c>
      <c r="AB51" s="51">
        <f t="shared" si="17"/>
        <v>0</v>
      </c>
      <c r="AC51" s="94"/>
      <c r="AD51" s="14"/>
      <c r="AE51" s="14"/>
      <c r="AF51" s="14"/>
      <c r="AG51" s="14"/>
      <c r="AH51" s="23"/>
      <c r="AI51" s="124"/>
      <c r="AJ51" s="94"/>
      <c r="AK51" s="14"/>
      <c r="AL51" s="14"/>
      <c r="AM51" s="10"/>
      <c r="AN51" s="149"/>
      <c r="AO51" s="66"/>
      <c r="AP51" s="124"/>
      <c r="AQ51" s="128"/>
      <c r="AR51" s="14"/>
      <c r="AS51" s="14"/>
      <c r="AT51" s="10"/>
      <c r="AU51" s="149"/>
      <c r="AV51" s="66"/>
      <c r="AW51" s="124"/>
      <c r="AX51" s="128"/>
      <c r="AY51" s="14"/>
      <c r="AZ51" s="14"/>
      <c r="BA51" s="10"/>
      <c r="BB51" s="149"/>
      <c r="BC51" s="66"/>
      <c r="BD51" s="124"/>
      <c r="BE51" s="128"/>
      <c r="BF51" s="14"/>
      <c r="BG51" s="14"/>
      <c r="BH51" s="10"/>
      <c r="BI51" s="149"/>
      <c r="BJ51" s="66"/>
      <c r="BK51" s="124"/>
      <c r="BL51" s="128"/>
      <c r="BM51" s="14"/>
      <c r="BN51" s="14"/>
      <c r="BO51" s="10"/>
      <c r="BP51" s="149"/>
      <c r="BQ51" s="66"/>
      <c r="BR51" s="124"/>
      <c r="BS51" s="128"/>
      <c r="BT51" s="14"/>
      <c r="BU51" s="14"/>
      <c r="BV51" s="10"/>
      <c r="BW51" s="149"/>
      <c r="BX51" s="66"/>
      <c r="BY51" s="124"/>
      <c r="BZ51" s="14"/>
      <c r="CA51" s="14"/>
      <c r="CB51" s="10"/>
      <c r="CC51" s="150"/>
      <c r="CD51" s="150"/>
      <c r="CE51" s="151"/>
      <c r="CF51" s="127"/>
      <c r="CG51" s="10"/>
      <c r="CH51" s="154"/>
    </row>
    <row r="52" spans="2:86" ht="12.75">
      <c r="B52" s="45">
        <v>7</v>
      </c>
      <c r="C52" s="5">
        <f>IF(F52=D$2,0,IF(F52&gt;=F$43,36,'AT'!J24))</f>
        <v>0</v>
      </c>
      <c r="D52" s="5">
        <f>IF('AT'!K24=0,0,IF(F52=D$2,0,1/'AT'!K24))</f>
        <v>0</v>
      </c>
      <c r="E52" s="60" t="str">
        <f t="shared" si="6"/>
        <v>-</v>
      </c>
      <c r="F52" s="656" t="str">
        <f>IF('AT'!D24=0,$D$2,'AT'!D24)</f>
        <v>-</v>
      </c>
      <c r="G52" s="656"/>
      <c r="H52" s="656" t="str">
        <f>IF('AT'!G24=0,$D$2,'AT'!G24)</f>
        <v>-</v>
      </c>
      <c r="I52" s="656"/>
      <c r="J52" s="657">
        <f>'AT'!M24</f>
        <v>0</v>
      </c>
      <c r="K52" s="588"/>
      <c r="L52" s="47">
        <f>'AT'!O24</f>
        <v>0</v>
      </c>
      <c r="M52" s="47">
        <f>'AT'!Q24</f>
        <v>0</v>
      </c>
      <c r="N52" s="53" t="str">
        <f t="shared" si="18"/>
        <v>-</v>
      </c>
      <c r="O52" s="51">
        <f t="shared" si="19"/>
        <v>0</v>
      </c>
      <c r="P52" s="52">
        <f t="shared" si="20"/>
        <v>0</v>
      </c>
      <c r="Q52" s="51">
        <f t="shared" si="7"/>
        <v>0</v>
      </c>
      <c r="R52" s="52">
        <f t="shared" si="8"/>
        <v>0</v>
      </c>
      <c r="S52" s="51">
        <f t="shared" si="9"/>
        <v>0</v>
      </c>
      <c r="T52" s="52">
        <f t="shared" si="10"/>
        <v>0</v>
      </c>
      <c r="U52" s="51">
        <f t="shared" si="11"/>
        <v>0</v>
      </c>
      <c r="V52" s="52">
        <f t="shared" si="12"/>
        <v>0</v>
      </c>
      <c r="W52" s="51">
        <f t="shared" si="13"/>
        <v>0</v>
      </c>
      <c r="X52" s="52">
        <f t="shared" si="14"/>
        <v>0</v>
      </c>
      <c r="Y52" s="51">
        <f t="shared" si="15"/>
        <v>0</v>
      </c>
      <c r="Z52" s="52">
        <f t="shared" si="16"/>
        <v>0</v>
      </c>
      <c r="AA52" s="102">
        <f t="shared" si="17"/>
        <v>0</v>
      </c>
      <c r="AB52" s="51">
        <f t="shared" si="17"/>
        <v>0</v>
      </c>
      <c r="AC52" s="94"/>
      <c r="AD52" s="14"/>
      <c r="AE52" s="14"/>
      <c r="AF52" s="14"/>
      <c r="AG52" s="14"/>
      <c r="AH52" s="23"/>
      <c r="AI52" s="124"/>
      <c r="AJ52" s="94"/>
      <c r="AK52" s="14"/>
      <c r="AL52" s="14"/>
      <c r="AM52" s="10"/>
      <c r="AN52" s="149"/>
      <c r="AO52" s="66"/>
      <c r="AP52" s="124"/>
      <c r="AQ52" s="128"/>
      <c r="AR52" s="14"/>
      <c r="AS52" s="14"/>
      <c r="AT52" s="10"/>
      <c r="AU52" s="149"/>
      <c r="AV52" s="66"/>
      <c r="AW52" s="124"/>
      <c r="AX52" s="128"/>
      <c r="AY52" s="14"/>
      <c r="AZ52" s="14"/>
      <c r="BA52" s="10"/>
      <c r="BB52" s="149"/>
      <c r="BC52" s="66"/>
      <c r="BD52" s="124"/>
      <c r="BE52" s="128"/>
      <c r="BF52" s="14"/>
      <c r="BG52" s="14"/>
      <c r="BH52" s="10"/>
      <c r="BI52" s="149"/>
      <c r="BJ52" s="66"/>
      <c r="BK52" s="124"/>
      <c r="BL52" s="128"/>
      <c r="BM52" s="14"/>
      <c r="BN52" s="14"/>
      <c r="BO52" s="10"/>
      <c r="BP52" s="149"/>
      <c r="BQ52" s="66"/>
      <c r="BR52" s="124"/>
      <c r="BS52" s="128"/>
      <c r="BT52" s="14"/>
      <c r="BU52" s="14"/>
      <c r="BV52" s="10"/>
      <c r="BW52" s="149"/>
      <c r="BX52" s="66"/>
      <c r="BY52" s="124"/>
      <c r="BZ52" s="14"/>
      <c r="CA52" s="14"/>
      <c r="CB52" s="10"/>
      <c r="CC52" s="150"/>
      <c r="CD52" s="150"/>
      <c r="CE52" s="151"/>
      <c r="CF52" s="127"/>
      <c r="CG52" s="10"/>
      <c r="CH52" s="154"/>
    </row>
    <row r="53" spans="2:86" ht="12.75">
      <c r="B53" s="46">
        <v>8</v>
      </c>
      <c r="C53" s="5">
        <f>IF(F53=D$2,0,IF(F53&gt;=F$43,36,'AT'!J25))</f>
        <v>0</v>
      </c>
      <c r="D53" s="5">
        <f>IF('AT'!K25=0,0,IF(F53=D$2,0,1/'AT'!K25))</f>
        <v>0</v>
      </c>
      <c r="E53" s="60" t="str">
        <f t="shared" si="6"/>
        <v>-</v>
      </c>
      <c r="F53" s="656" t="str">
        <f>IF('AT'!D25=0,$D$2,'AT'!D25)</f>
        <v>-</v>
      </c>
      <c r="G53" s="656"/>
      <c r="H53" s="656" t="str">
        <f>IF('AT'!G25=0,$D$2,'AT'!G25)</f>
        <v>-</v>
      </c>
      <c r="I53" s="656"/>
      <c r="J53" s="657">
        <f>'AT'!M25</f>
        <v>0</v>
      </c>
      <c r="K53" s="588"/>
      <c r="L53" s="47">
        <f>'AT'!O25</f>
        <v>0</v>
      </c>
      <c r="M53" s="47">
        <f>'AT'!Q25</f>
        <v>0</v>
      </c>
      <c r="N53" s="53" t="str">
        <f t="shared" si="18"/>
        <v>-</v>
      </c>
      <c r="O53" s="51">
        <f t="shared" si="19"/>
        <v>0</v>
      </c>
      <c r="P53" s="52">
        <f t="shared" si="20"/>
        <v>0</v>
      </c>
      <c r="Q53" s="51">
        <f t="shared" si="7"/>
        <v>0</v>
      </c>
      <c r="R53" s="52">
        <f t="shared" si="8"/>
        <v>0</v>
      </c>
      <c r="S53" s="51">
        <f t="shared" si="9"/>
        <v>0</v>
      </c>
      <c r="T53" s="52">
        <f t="shared" si="10"/>
        <v>0</v>
      </c>
      <c r="U53" s="51">
        <f t="shared" si="11"/>
        <v>0</v>
      </c>
      <c r="V53" s="52">
        <f t="shared" si="12"/>
        <v>0</v>
      </c>
      <c r="W53" s="51">
        <f t="shared" si="13"/>
        <v>0</v>
      </c>
      <c r="X53" s="52">
        <f t="shared" si="14"/>
        <v>0</v>
      </c>
      <c r="Y53" s="51">
        <f t="shared" si="15"/>
        <v>0</v>
      </c>
      <c r="Z53" s="52">
        <f t="shared" si="16"/>
        <v>0</v>
      </c>
      <c r="AA53" s="102">
        <f t="shared" si="17"/>
        <v>0</v>
      </c>
      <c r="AB53" s="51">
        <f t="shared" si="17"/>
        <v>0</v>
      </c>
      <c r="AC53" s="94"/>
      <c r="AD53" s="14"/>
      <c r="AE53" s="14"/>
      <c r="AF53" s="14"/>
      <c r="AG53" s="14"/>
      <c r="AH53" s="23"/>
      <c r="AI53" s="124"/>
      <c r="AJ53" s="94"/>
      <c r="AK53" s="14"/>
      <c r="AL53" s="14"/>
      <c r="AM53" s="10"/>
      <c r="AN53" s="149"/>
      <c r="AO53" s="66"/>
      <c r="AP53" s="124"/>
      <c r="AQ53" s="128"/>
      <c r="AR53" s="14"/>
      <c r="AS53" s="14"/>
      <c r="AT53" s="10"/>
      <c r="AU53" s="149"/>
      <c r="AV53" s="66"/>
      <c r="AW53" s="124"/>
      <c r="AX53" s="128"/>
      <c r="AY53" s="14"/>
      <c r="AZ53" s="14"/>
      <c r="BA53" s="10"/>
      <c r="BB53" s="149"/>
      <c r="BC53" s="66"/>
      <c r="BD53" s="124"/>
      <c r="BE53" s="128"/>
      <c r="BF53" s="14"/>
      <c r="BG53" s="14"/>
      <c r="BH53" s="10"/>
      <c r="BI53" s="149"/>
      <c r="BJ53" s="66"/>
      <c r="BK53" s="124"/>
      <c r="BL53" s="128"/>
      <c r="BM53" s="14"/>
      <c r="BN53" s="14"/>
      <c r="BO53" s="10"/>
      <c r="BP53" s="149"/>
      <c r="BQ53" s="66"/>
      <c r="BR53" s="124"/>
      <c r="BS53" s="128"/>
      <c r="BT53" s="14"/>
      <c r="BU53" s="14"/>
      <c r="BV53" s="10"/>
      <c r="BW53" s="149"/>
      <c r="BX53" s="66"/>
      <c r="BY53" s="124"/>
      <c r="BZ53" s="14"/>
      <c r="CA53" s="14"/>
      <c r="CB53" s="10"/>
      <c r="CC53" s="150"/>
      <c r="CD53" s="150"/>
      <c r="CE53" s="151"/>
      <c r="CF53" s="127"/>
      <c r="CG53" s="10"/>
      <c r="CH53" s="154"/>
    </row>
    <row r="54" spans="2:86" ht="12.75">
      <c r="B54" s="45">
        <v>9</v>
      </c>
      <c r="C54" s="5">
        <f>IF(F54=D$2,0,IF(F54&gt;=F$43,36,'AT'!J26))</f>
        <v>0</v>
      </c>
      <c r="D54" s="5">
        <f>IF('AT'!K26=0,0,IF(F54=D$2,0,1/'AT'!K26))</f>
        <v>0</v>
      </c>
      <c r="E54" s="60" t="str">
        <f t="shared" si="6"/>
        <v>-</v>
      </c>
      <c r="F54" s="656" t="str">
        <f>IF('AT'!D26=0,$D$2,'AT'!D26)</f>
        <v>-</v>
      </c>
      <c r="G54" s="656"/>
      <c r="H54" s="656" t="str">
        <f>IF('AT'!G26=0,$D$2,'AT'!G26)</f>
        <v>-</v>
      </c>
      <c r="I54" s="656"/>
      <c r="J54" s="657">
        <f>'AT'!M26</f>
        <v>0</v>
      </c>
      <c r="K54" s="588"/>
      <c r="L54" s="47">
        <f>'AT'!O26</f>
        <v>0</v>
      </c>
      <c r="M54" s="47">
        <f>'AT'!Q26</f>
        <v>0</v>
      </c>
      <c r="N54" s="53" t="str">
        <f t="shared" si="18"/>
        <v>-</v>
      </c>
      <c r="O54" s="51">
        <f t="shared" si="19"/>
        <v>0</v>
      </c>
      <c r="P54" s="52">
        <f t="shared" si="20"/>
        <v>0</v>
      </c>
      <c r="Q54" s="51">
        <f t="shared" si="7"/>
        <v>0</v>
      </c>
      <c r="R54" s="52">
        <f t="shared" si="8"/>
        <v>0</v>
      </c>
      <c r="S54" s="51">
        <f t="shared" si="9"/>
        <v>0</v>
      </c>
      <c r="T54" s="52">
        <f t="shared" si="10"/>
        <v>0</v>
      </c>
      <c r="U54" s="51">
        <f t="shared" si="11"/>
        <v>0</v>
      </c>
      <c r="V54" s="52">
        <f t="shared" si="12"/>
        <v>0</v>
      </c>
      <c r="W54" s="51">
        <f t="shared" si="13"/>
        <v>0</v>
      </c>
      <c r="X54" s="52">
        <f t="shared" si="14"/>
        <v>0</v>
      </c>
      <c r="Y54" s="51">
        <f t="shared" si="15"/>
        <v>0</v>
      </c>
      <c r="Z54" s="52">
        <f t="shared" si="16"/>
        <v>0</v>
      </c>
      <c r="AA54" s="102">
        <f t="shared" si="17"/>
        <v>0</v>
      </c>
      <c r="AB54" s="51">
        <f t="shared" si="17"/>
        <v>0</v>
      </c>
      <c r="AC54" s="94"/>
      <c r="AD54" s="14"/>
      <c r="AE54" s="14"/>
      <c r="AF54" s="14"/>
      <c r="AG54" s="14"/>
      <c r="AH54" s="23"/>
      <c r="AI54" s="124"/>
      <c r="AJ54" s="94"/>
      <c r="AK54" s="14"/>
      <c r="AL54" s="14"/>
      <c r="AM54" s="10"/>
      <c r="AN54" s="149"/>
      <c r="AO54" s="66"/>
      <c r="AP54" s="124"/>
      <c r="AQ54" s="128"/>
      <c r="AR54" s="14"/>
      <c r="AS54" s="14"/>
      <c r="AT54" s="10"/>
      <c r="AU54" s="149"/>
      <c r="AV54" s="66"/>
      <c r="AW54" s="124"/>
      <c r="AX54" s="128"/>
      <c r="AY54" s="14"/>
      <c r="AZ54" s="14"/>
      <c r="BA54" s="10"/>
      <c r="BB54" s="149"/>
      <c r="BC54" s="66"/>
      <c r="BD54" s="124"/>
      <c r="BE54" s="128"/>
      <c r="BF54" s="14"/>
      <c r="BG54" s="14"/>
      <c r="BH54" s="10"/>
      <c r="BI54" s="149"/>
      <c r="BJ54" s="66"/>
      <c r="BK54" s="124"/>
      <c r="BL54" s="128"/>
      <c r="BM54" s="14"/>
      <c r="BN54" s="14"/>
      <c r="BO54" s="10"/>
      <c r="BP54" s="149"/>
      <c r="BQ54" s="66"/>
      <c r="BR54" s="124"/>
      <c r="BS54" s="128"/>
      <c r="BT54" s="14"/>
      <c r="BU54" s="14"/>
      <c r="BV54" s="10"/>
      <c r="BW54" s="149"/>
      <c r="BX54" s="66"/>
      <c r="BY54" s="124"/>
      <c r="BZ54" s="14"/>
      <c r="CA54" s="14"/>
      <c r="CB54" s="10"/>
      <c r="CC54" s="150"/>
      <c r="CD54" s="150"/>
      <c r="CE54" s="151"/>
      <c r="CF54" s="127"/>
      <c r="CG54" s="10"/>
      <c r="CH54" s="154"/>
    </row>
    <row r="55" spans="2:86" ht="12.75">
      <c r="B55" s="46">
        <v>10</v>
      </c>
      <c r="C55" s="5">
        <f>IF(F55=D$2,0,IF(F55&gt;=F$43,36,'AT'!J27))</f>
        <v>0</v>
      </c>
      <c r="D55" s="5">
        <f>IF('AT'!K27=0,0,IF(F55=D$2,0,1/'AT'!K27))</f>
        <v>0</v>
      </c>
      <c r="E55" s="60" t="str">
        <f t="shared" si="6"/>
        <v>-</v>
      </c>
      <c r="F55" s="656" t="str">
        <f>IF('AT'!D27=0,$D$2,'AT'!D27)</f>
        <v>-</v>
      </c>
      <c r="G55" s="656"/>
      <c r="H55" s="656" t="str">
        <f>IF('AT'!G27=0,$D$2,'AT'!G27)</f>
        <v>-</v>
      </c>
      <c r="I55" s="656"/>
      <c r="J55" s="657">
        <f>'AT'!M27</f>
        <v>0</v>
      </c>
      <c r="K55" s="588"/>
      <c r="L55" s="47">
        <f>'AT'!O27</f>
        <v>0</v>
      </c>
      <c r="M55" s="47">
        <f>'AT'!Q27</f>
        <v>0</v>
      </c>
      <c r="N55" s="53" t="str">
        <f t="shared" si="18"/>
        <v>-</v>
      </c>
      <c r="O55" s="51">
        <f t="shared" si="19"/>
        <v>0</v>
      </c>
      <c r="P55" s="52">
        <f t="shared" si="20"/>
        <v>0</v>
      </c>
      <c r="Q55" s="51">
        <f t="shared" si="7"/>
        <v>0</v>
      </c>
      <c r="R55" s="52">
        <f t="shared" si="8"/>
        <v>0</v>
      </c>
      <c r="S55" s="51">
        <f t="shared" si="9"/>
        <v>0</v>
      </c>
      <c r="T55" s="52">
        <f t="shared" si="10"/>
        <v>0</v>
      </c>
      <c r="U55" s="51">
        <f t="shared" si="11"/>
        <v>0</v>
      </c>
      <c r="V55" s="52">
        <f t="shared" si="12"/>
        <v>0</v>
      </c>
      <c r="W55" s="51">
        <f t="shared" si="13"/>
        <v>0</v>
      </c>
      <c r="X55" s="52">
        <f t="shared" si="14"/>
        <v>0</v>
      </c>
      <c r="Y55" s="51">
        <f t="shared" si="15"/>
        <v>0</v>
      </c>
      <c r="Z55" s="52">
        <f t="shared" si="16"/>
        <v>0</v>
      </c>
      <c r="AA55" s="102">
        <f t="shared" si="17"/>
        <v>0</v>
      </c>
      <c r="AB55" s="51">
        <f t="shared" si="17"/>
        <v>0</v>
      </c>
      <c r="AC55" s="94"/>
      <c r="AD55" s="14"/>
      <c r="AE55" s="14"/>
      <c r="AF55" s="14"/>
      <c r="AG55" s="14"/>
      <c r="AH55" s="23"/>
      <c r="AI55" s="124"/>
      <c r="AJ55" s="94"/>
      <c r="AK55" s="14"/>
      <c r="AL55" s="14"/>
      <c r="AM55" s="10"/>
      <c r="AN55" s="149"/>
      <c r="AO55" s="66"/>
      <c r="AP55" s="124"/>
      <c r="AQ55" s="128"/>
      <c r="AR55" s="14"/>
      <c r="AS55" s="14"/>
      <c r="AT55" s="10"/>
      <c r="AU55" s="149"/>
      <c r="AV55" s="66"/>
      <c r="AW55" s="124"/>
      <c r="AX55" s="128"/>
      <c r="AY55" s="14"/>
      <c r="AZ55" s="14"/>
      <c r="BA55" s="10"/>
      <c r="BB55" s="149"/>
      <c r="BC55" s="66"/>
      <c r="BD55" s="124"/>
      <c r="BE55" s="128"/>
      <c r="BF55" s="14"/>
      <c r="BG55" s="14"/>
      <c r="BH55" s="10"/>
      <c r="BI55" s="149"/>
      <c r="BJ55" s="66"/>
      <c r="BK55" s="124"/>
      <c r="BL55" s="128"/>
      <c r="BM55" s="14"/>
      <c r="BN55" s="14"/>
      <c r="BO55" s="10"/>
      <c r="BP55" s="149"/>
      <c r="BQ55" s="66"/>
      <c r="BR55" s="124"/>
      <c r="BS55" s="128"/>
      <c r="BT55" s="14"/>
      <c r="BU55" s="14"/>
      <c r="BV55" s="10"/>
      <c r="BW55" s="149"/>
      <c r="BX55" s="66"/>
      <c r="BY55" s="124"/>
      <c r="BZ55" s="14"/>
      <c r="CA55" s="14"/>
      <c r="CB55" s="10"/>
      <c r="CC55" s="150"/>
      <c r="CD55" s="150"/>
      <c r="CE55" s="151"/>
      <c r="CF55" s="127"/>
      <c r="CG55" s="10"/>
      <c r="CH55" s="154"/>
    </row>
    <row r="56" spans="2:86" ht="12.75">
      <c r="B56" s="45">
        <v>11</v>
      </c>
      <c r="C56" s="5">
        <f>IF(F56=D$2,0,IF(F56&gt;=F$43,36,'AT'!J28))</f>
        <v>0</v>
      </c>
      <c r="D56" s="5">
        <f>IF('AT'!K28=0,0,IF(F56=D$2,0,1/'AT'!K28))</f>
        <v>0</v>
      </c>
      <c r="E56" s="60" t="str">
        <f t="shared" si="6"/>
        <v>-</v>
      </c>
      <c r="F56" s="656" t="str">
        <f>IF('AT'!D28=0,$D$2,'AT'!D28)</f>
        <v>-</v>
      </c>
      <c r="G56" s="656"/>
      <c r="H56" s="656" t="str">
        <f>IF('AT'!G28=0,$D$2,'AT'!G28)</f>
        <v>-</v>
      </c>
      <c r="I56" s="656"/>
      <c r="J56" s="657">
        <f>'AT'!M28</f>
        <v>0</v>
      </c>
      <c r="K56" s="588"/>
      <c r="L56" s="47">
        <f>'AT'!O28</f>
        <v>0</v>
      </c>
      <c r="M56" s="47">
        <f>'AT'!Q28</f>
        <v>0</v>
      </c>
      <c r="N56" s="53" t="str">
        <f t="shared" si="18"/>
        <v>-</v>
      </c>
      <c r="O56" s="51">
        <f t="shared" si="19"/>
        <v>0</v>
      </c>
      <c r="P56" s="52">
        <f t="shared" si="20"/>
        <v>0</v>
      </c>
      <c r="Q56" s="51">
        <f t="shared" si="7"/>
        <v>0</v>
      </c>
      <c r="R56" s="52">
        <f t="shared" si="8"/>
        <v>0</v>
      </c>
      <c r="S56" s="51">
        <f t="shared" si="9"/>
        <v>0</v>
      </c>
      <c r="T56" s="52">
        <f t="shared" si="10"/>
        <v>0</v>
      </c>
      <c r="U56" s="51">
        <f t="shared" si="11"/>
        <v>0</v>
      </c>
      <c r="V56" s="52">
        <f t="shared" si="12"/>
        <v>0</v>
      </c>
      <c r="W56" s="51">
        <f t="shared" si="13"/>
        <v>0</v>
      </c>
      <c r="X56" s="52">
        <f t="shared" si="14"/>
        <v>0</v>
      </c>
      <c r="Y56" s="51">
        <f t="shared" si="15"/>
        <v>0</v>
      </c>
      <c r="Z56" s="52">
        <f t="shared" si="16"/>
        <v>0</v>
      </c>
      <c r="AA56" s="102">
        <f t="shared" si="17"/>
        <v>0</v>
      </c>
      <c r="AB56" s="51">
        <f t="shared" si="17"/>
        <v>0</v>
      </c>
      <c r="AC56" s="94"/>
      <c r="AD56" s="14"/>
      <c r="AE56" s="14"/>
      <c r="AF56" s="14"/>
      <c r="AG56" s="14"/>
      <c r="AH56" s="23"/>
      <c r="AI56" s="124"/>
      <c r="AJ56" s="94"/>
      <c r="AK56" s="14"/>
      <c r="AL56" s="14"/>
      <c r="AM56" s="10"/>
      <c r="AN56" s="149"/>
      <c r="AO56" s="66"/>
      <c r="AP56" s="124"/>
      <c r="AQ56" s="128"/>
      <c r="AR56" s="14"/>
      <c r="AS56" s="14"/>
      <c r="AT56" s="10"/>
      <c r="AU56" s="149"/>
      <c r="AV56" s="66"/>
      <c r="AW56" s="124"/>
      <c r="AX56" s="128"/>
      <c r="AY56" s="14"/>
      <c r="AZ56" s="14"/>
      <c r="BA56" s="10"/>
      <c r="BB56" s="149"/>
      <c r="BC56" s="66"/>
      <c r="BD56" s="124"/>
      <c r="BE56" s="128"/>
      <c r="BF56" s="14"/>
      <c r="BG56" s="14"/>
      <c r="BH56" s="10"/>
      <c r="BI56" s="149"/>
      <c r="BJ56" s="66"/>
      <c r="BK56" s="124"/>
      <c r="BL56" s="128"/>
      <c r="BM56" s="14"/>
      <c r="BN56" s="14"/>
      <c r="BO56" s="10"/>
      <c r="BP56" s="149"/>
      <c r="BQ56" s="66"/>
      <c r="BR56" s="124"/>
      <c r="BS56" s="128"/>
      <c r="BT56" s="14"/>
      <c r="BU56" s="14"/>
      <c r="BV56" s="10"/>
      <c r="BW56" s="149"/>
      <c r="BX56" s="66"/>
      <c r="BY56" s="124"/>
      <c r="BZ56" s="14"/>
      <c r="CA56" s="14"/>
      <c r="CB56" s="10"/>
      <c r="CC56" s="150"/>
      <c r="CD56" s="150"/>
      <c r="CE56" s="151"/>
      <c r="CF56" s="127"/>
      <c r="CG56" s="10"/>
      <c r="CH56" s="154"/>
    </row>
    <row r="57" spans="2:86" ht="12.75">
      <c r="B57" s="46">
        <v>12</v>
      </c>
      <c r="C57" s="5">
        <f>IF(F57=D$2,0,IF(F57&gt;=F$43,36,'AT'!J29))</f>
        <v>0</v>
      </c>
      <c r="D57" s="5">
        <f>IF('AT'!K29=0,0,IF(F57=D$2,0,1/'AT'!K29))</f>
        <v>0</v>
      </c>
      <c r="E57" s="60" t="str">
        <f t="shared" si="6"/>
        <v>-</v>
      </c>
      <c r="F57" s="656" t="str">
        <f>IF('AT'!D29=0,$D$2,'AT'!D29)</f>
        <v>-</v>
      </c>
      <c r="G57" s="656"/>
      <c r="H57" s="656" t="str">
        <f>IF('AT'!G29=0,$D$2,'AT'!G29)</f>
        <v>-</v>
      </c>
      <c r="I57" s="656"/>
      <c r="J57" s="657">
        <f>'AT'!M29</f>
        <v>0</v>
      </c>
      <c r="K57" s="588"/>
      <c r="L57" s="47">
        <f>'AT'!O29</f>
        <v>0</v>
      </c>
      <c r="M57" s="47">
        <f>'AT'!Q29</f>
        <v>0</v>
      </c>
      <c r="N57" s="53" t="str">
        <f t="shared" si="18"/>
        <v>-</v>
      </c>
      <c r="O57" s="51">
        <f t="shared" si="19"/>
        <v>0</v>
      </c>
      <c r="P57" s="52">
        <f t="shared" si="20"/>
        <v>0</v>
      </c>
      <c r="Q57" s="51">
        <f t="shared" si="7"/>
        <v>0</v>
      </c>
      <c r="R57" s="52">
        <f t="shared" si="8"/>
        <v>0</v>
      </c>
      <c r="S57" s="51">
        <f t="shared" si="9"/>
        <v>0</v>
      </c>
      <c r="T57" s="52">
        <f t="shared" si="10"/>
        <v>0</v>
      </c>
      <c r="U57" s="51">
        <f t="shared" si="11"/>
        <v>0</v>
      </c>
      <c r="V57" s="52">
        <f t="shared" si="12"/>
        <v>0</v>
      </c>
      <c r="W57" s="51">
        <f t="shared" si="13"/>
        <v>0</v>
      </c>
      <c r="X57" s="52">
        <f t="shared" si="14"/>
        <v>0</v>
      </c>
      <c r="Y57" s="51">
        <f t="shared" si="15"/>
        <v>0</v>
      </c>
      <c r="Z57" s="52">
        <f t="shared" si="16"/>
        <v>0</v>
      </c>
      <c r="AA57" s="102">
        <f t="shared" si="17"/>
        <v>0</v>
      </c>
      <c r="AB57" s="51">
        <f t="shared" si="17"/>
        <v>0</v>
      </c>
      <c r="AC57" s="94"/>
      <c r="AD57" s="14"/>
      <c r="AE57" s="14"/>
      <c r="AF57" s="14"/>
      <c r="AG57" s="14"/>
      <c r="AH57" s="23"/>
      <c r="AI57" s="124"/>
      <c r="AJ57" s="94"/>
      <c r="AK57" s="14"/>
      <c r="AL57" s="14"/>
      <c r="AM57" s="10"/>
      <c r="AN57" s="149"/>
      <c r="AO57" s="66"/>
      <c r="AP57" s="124"/>
      <c r="AQ57" s="128"/>
      <c r="AR57" s="14"/>
      <c r="AS57" s="14"/>
      <c r="AT57" s="10"/>
      <c r="AU57" s="149"/>
      <c r="AV57" s="66"/>
      <c r="AW57" s="124"/>
      <c r="AX57" s="128"/>
      <c r="AY57" s="14"/>
      <c r="AZ57" s="14"/>
      <c r="BA57" s="10"/>
      <c r="BB57" s="149"/>
      <c r="BC57" s="66"/>
      <c r="BD57" s="124"/>
      <c r="BE57" s="128"/>
      <c r="BF57" s="14"/>
      <c r="BG57" s="14"/>
      <c r="BH57" s="10"/>
      <c r="BI57" s="149"/>
      <c r="BJ57" s="66"/>
      <c r="BK57" s="124"/>
      <c r="BL57" s="128"/>
      <c r="BM57" s="14"/>
      <c r="BN57" s="14"/>
      <c r="BO57" s="10"/>
      <c r="BP57" s="149"/>
      <c r="BQ57" s="66"/>
      <c r="BR57" s="124"/>
      <c r="BS57" s="128"/>
      <c r="BT57" s="14"/>
      <c r="BU57" s="14"/>
      <c r="BV57" s="10"/>
      <c r="BW57" s="149"/>
      <c r="BX57" s="66"/>
      <c r="BY57" s="124"/>
      <c r="BZ57" s="14"/>
      <c r="CA57" s="14"/>
      <c r="CB57" s="10"/>
      <c r="CC57" s="150"/>
      <c r="CD57" s="150"/>
      <c r="CE57" s="151"/>
      <c r="CF57" s="127"/>
      <c r="CG57" s="10"/>
      <c r="CH57" s="154"/>
    </row>
    <row r="58" spans="2:86" ht="12.75">
      <c r="B58" s="45">
        <v>13</v>
      </c>
      <c r="C58" s="5">
        <f>IF(F58=D$2,0,IF(F58&gt;=F$43,36,'AT'!J30))</f>
        <v>0</v>
      </c>
      <c r="D58" s="5">
        <f>IF('AT'!K30=0,0,IF(F58=D$2,0,1/'AT'!K30))</f>
        <v>0</v>
      </c>
      <c r="E58" s="60" t="str">
        <f t="shared" si="6"/>
        <v>-</v>
      </c>
      <c r="F58" s="656" t="str">
        <f>IF('AT'!D30=0,$D$2,'AT'!D30)</f>
        <v>-</v>
      </c>
      <c r="G58" s="656"/>
      <c r="H58" s="656" t="str">
        <f>IF('AT'!G30=0,$D$2,'AT'!G30)</f>
        <v>-</v>
      </c>
      <c r="I58" s="656"/>
      <c r="J58" s="657">
        <f>'AT'!M30</f>
        <v>0</v>
      </c>
      <c r="K58" s="588"/>
      <c r="L58" s="47">
        <f>'AT'!O30</f>
        <v>0</v>
      </c>
      <c r="M58" s="47">
        <f>'AT'!Q30</f>
        <v>0</v>
      </c>
      <c r="N58" s="53" t="str">
        <f t="shared" si="18"/>
        <v>-</v>
      </c>
      <c r="O58" s="51">
        <f t="shared" si="19"/>
        <v>0</v>
      </c>
      <c r="P58" s="52">
        <f t="shared" si="20"/>
        <v>0</v>
      </c>
      <c r="Q58" s="51">
        <f t="shared" si="7"/>
        <v>0</v>
      </c>
      <c r="R58" s="52">
        <f t="shared" si="8"/>
        <v>0</v>
      </c>
      <c r="S58" s="51">
        <f t="shared" si="9"/>
        <v>0</v>
      </c>
      <c r="T58" s="52">
        <f t="shared" si="10"/>
        <v>0</v>
      </c>
      <c r="U58" s="51">
        <f t="shared" si="11"/>
        <v>0</v>
      </c>
      <c r="V58" s="52">
        <f t="shared" si="12"/>
        <v>0</v>
      </c>
      <c r="W58" s="51">
        <f t="shared" si="13"/>
        <v>0</v>
      </c>
      <c r="X58" s="52">
        <f t="shared" si="14"/>
        <v>0</v>
      </c>
      <c r="Y58" s="51">
        <f t="shared" si="15"/>
        <v>0</v>
      </c>
      <c r="Z58" s="52">
        <f t="shared" si="16"/>
        <v>0</v>
      </c>
      <c r="AA58" s="102">
        <f t="shared" si="17"/>
        <v>0</v>
      </c>
      <c r="AB58" s="51">
        <f t="shared" si="17"/>
        <v>0</v>
      </c>
      <c r="AC58" s="94"/>
      <c r="AD58" s="14"/>
      <c r="AE58" s="14"/>
      <c r="AF58" s="14"/>
      <c r="AG58" s="14"/>
      <c r="AH58" s="23"/>
      <c r="AI58" s="124"/>
      <c r="AJ58" s="94"/>
      <c r="AK58" s="14"/>
      <c r="AL58" s="14"/>
      <c r="AM58" s="10"/>
      <c r="AN58" s="149"/>
      <c r="AO58" s="66"/>
      <c r="AP58" s="124"/>
      <c r="AQ58" s="128"/>
      <c r="AR58" s="14"/>
      <c r="AS58" s="14"/>
      <c r="AT58" s="10"/>
      <c r="AU58" s="149"/>
      <c r="AV58" s="66"/>
      <c r="AW58" s="124"/>
      <c r="AX58" s="128"/>
      <c r="AY58" s="14"/>
      <c r="AZ58" s="14"/>
      <c r="BA58" s="10"/>
      <c r="BB58" s="149"/>
      <c r="BC58" s="66"/>
      <c r="BD58" s="124"/>
      <c r="BE58" s="128"/>
      <c r="BF58" s="14"/>
      <c r="BG58" s="14"/>
      <c r="BH58" s="10"/>
      <c r="BI58" s="149"/>
      <c r="BJ58" s="66"/>
      <c r="BK58" s="124"/>
      <c r="BL58" s="128"/>
      <c r="BM58" s="14"/>
      <c r="BN58" s="14"/>
      <c r="BO58" s="10"/>
      <c r="BP58" s="149"/>
      <c r="BQ58" s="66"/>
      <c r="BR58" s="124"/>
      <c r="BS58" s="128"/>
      <c r="BT58" s="14"/>
      <c r="BU58" s="14"/>
      <c r="BV58" s="10"/>
      <c r="BW58" s="149"/>
      <c r="BX58" s="66"/>
      <c r="BY58" s="124"/>
      <c r="BZ58" s="14"/>
      <c r="CA58" s="14"/>
      <c r="CB58" s="10"/>
      <c r="CC58" s="150"/>
      <c r="CD58" s="150"/>
      <c r="CE58" s="151"/>
      <c r="CF58" s="127"/>
      <c r="CG58" s="10"/>
      <c r="CH58" s="154"/>
    </row>
    <row r="59" spans="2:86" ht="12.75">
      <c r="B59" s="46">
        <v>14</v>
      </c>
      <c r="C59" s="5">
        <f>IF(F59=D$2,0,IF(F59&gt;=F$43,36,'AT'!J31))</f>
        <v>0</v>
      </c>
      <c r="D59" s="5">
        <f>IF('AT'!K31=0,0,IF(F59=D$2,0,1/'AT'!K31))</f>
        <v>0</v>
      </c>
      <c r="E59" s="60" t="str">
        <f t="shared" si="6"/>
        <v>-</v>
      </c>
      <c r="F59" s="656" t="str">
        <f>IF('AT'!D31=0,$D$2,'AT'!D31)</f>
        <v>-</v>
      </c>
      <c r="G59" s="656"/>
      <c r="H59" s="656" t="str">
        <f>IF('AT'!G31=0,$D$2,'AT'!G31)</f>
        <v>-</v>
      </c>
      <c r="I59" s="656"/>
      <c r="J59" s="657">
        <f>'AT'!M31</f>
        <v>0</v>
      </c>
      <c r="K59" s="588"/>
      <c r="L59" s="47">
        <f>'AT'!O31</f>
        <v>0</v>
      </c>
      <c r="M59" s="47">
        <f>'AT'!Q31</f>
        <v>0</v>
      </c>
      <c r="N59" s="53" t="str">
        <f t="shared" si="18"/>
        <v>-</v>
      </c>
      <c r="O59" s="51">
        <f t="shared" si="19"/>
        <v>0</v>
      </c>
      <c r="P59" s="52">
        <f t="shared" si="20"/>
        <v>0</v>
      </c>
      <c r="Q59" s="51">
        <f t="shared" si="7"/>
        <v>0</v>
      </c>
      <c r="R59" s="52">
        <f t="shared" si="8"/>
        <v>0</v>
      </c>
      <c r="S59" s="51">
        <f t="shared" si="9"/>
        <v>0</v>
      </c>
      <c r="T59" s="52">
        <f t="shared" si="10"/>
        <v>0</v>
      </c>
      <c r="U59" s="51">
        <f t="shared" si="11"/>
        <v>0</v>
      </c>
      <c r="V59" s="52">
        <f t="shared" si="12"/>
        <v>0</v>
      </c>
      <c r="W59" s="51">
        <f t="shared" si="13"/>
        <v>0</v>
      </c>
      <c r="X59" s="52">
        <f t="shared" si="14"/>
        <v>0</v>
      </c>
      <c r="Y59" s="51">
        <f t="shared" si="15"/>
        <v>0</v>
      </c>
      <c r="Z59" s="52">
        <f t="shared" si="16"/>
        <v>0</v>
      </c>
      <c r="AA59" s="102">
        <f t="shared" si="17"/>
        <v>0</v>
      </c>
      <c r="AB59" s="51">
        <f t="shared" si="17"/>
        <v>0</v>
      </c>
      <c r="AC59" s="94"/>
      <c r="AD59" s="14"/>
      <c r="AE59" s="14"/>
      <c r="AF59" s="14"/>
      <c r="AG59" s="14"/>
      <c r="AH59" s="23"/>
      <c r="AI59" s="124"/>
      <c r="AJ59" s="94"/>
      <c r="AK59" s="14"/>
      <c r="AL59" s="14"/>
      <c r="AM59" s="10"/>
      <c r="AN59" s="149"/>
      <c r="AO59" s="66"/>
      <c r="AP59" s="124"/>
      <c r="AQ59" s="128"/>
      <c r="AR59" s="14"/>
      <c r="AS59" s="14"/>
      <c r="AT59" s="10"/>
      <c r="AU59" s="149"/>
      <c r="AV59" s="66"/>
      <c r="AW59" s="124"/>
      <c r="AX59" s="128"/>
      <c r="AY59" s="14"/>
      <c r="AZ59" s="14"/>
      <c r="BA59" s="10"/>
      <c r="BB59" s="149"/>
      <c r="BC59" s="66"/>
      <c r="BD59" s="124"/>
      <c r="BE59" s="128"/>
      <c r="BF59" s="14"/>
      <c r="BG59" s="14"/>
      <c r="BH59" s="10"/>
      <c r="BI59" s="149"/>
      <c r="BJ59" s="66"/>
      <c r="BK59" s="124"/>
      <c r="BL59" s="128"/>
      <c r="BM59" s="14"/>
      <c r="BN59" s="14"/>
      <c r="BO59" s="10"/>
      <c r="BP59" s="149"/>
      <c r="BQ59" s="66"/>
      <c r="BR59" s="124"/>
      <c r="BS59" s="128"/>
      <c r="BT59" s="14"/>
      <c r="BU59" s="14"/>
      <c r="BV59" s="10"/>
      <c r="BW59" s="149"/>
      <c r="BX59" s="66"/>
      <c r="BY59" s="124"/>
      <c r="BZ59" s="14"/>
      <c r="CA59" s="14"/>
      <c r="CB59" s="10"/>
      <c r="CC59" s="150"/>
      <c r="CD59" s="150"/>
      <c r="CE59" s="151"/>
      <c r="CF59" s="127"/>
      <c r="CG59" s="10"/>
      <c r="CH59" s="154"/>
    </row>
    <row r="60" spans="2:86" ht="12.75">
      <c r="B60" s="45">
        <v>15</v>
      </c>
      <c r="C60" s="5">
        <f>IF(F60=D$2,0,IF(F60&gt;=F$43,36,'AT'!J32))</f>
        <v>0</v>
      </c>
      <c r="D60" s="5">
        <f>IF('AT'!K32=0,0,IF(F60=D$2,0,1/'AT'!K32))</f>
        <v>0</v>
      </c>
      <c r="E60" s="60" t="str">
        <f t="shared" si="6"/>
        <v>-</v>
      </c>
      <c r="F60" s="656" t="str">
        <f>IF('AT'!D32=0,$D$2,'AT'!D32)</f>
        <v>-</v>
      </c>
      <c r="G60" s="656"/>
      <c r="H60" s="656" t="str">
        <f>IF('AT'!G32=0,$D$2,'AT'!G32)</f>
        <v>-</v>
      </c>
      <c r="I60" s="656"/>
      <c r="J60" s="657">
        <f>'AT'!M32</f>
        <v>0</v>
      </c>
      <c r="K60" s="588"/>
      <c r="L60" s="47">
        <f>'AT'!O32</f>
        <v>0</v>
      </c>
      <c r="M60" s="47">
        <f>'AT'!Q32</f>
        <v>0</v>
      </c>
      <c r="N60" s="53" t="str">
        <f t="shared" si="18"/>
        <v>-</v>
      </c>
      <c r="O60" s="51">
        <f t="shared" si="19"/>
        <v>0</v>
      </c>
      <c r="P60" s="52">
        <f t="shared" si="20"/>
        <v>0</v>
      </c>
      <c r="Q60" s="51">
        <f t="shared" si="7"/>
        <v>0</v>
      </c>
      <c r="R60" s="52">
        <f t="shared" si="8"/>
        <v>0</v>
      </c>
      <c r="S60" s="51">
        <f t="shared" si="9"/>
        <v>0</v>
      </c>
      <c r="T60" s="52">
        <f t="shared" si="10"/>
        <v>0</v>
      </c>
      <c r="U60" s="51">
        <f t="shared" si="11"/>
        <v>0</v>
      </c>
      <c r="V60" s="52">
        <f t="shared" si="12"/>
        <v>0</v>
      </c>
      <c r="W60" s="51">
        <f t="shared" si="13"/>
        <v>0</v>
      </c>
      <c r="X60" s="52">
        <f t="shared" si="14"/>
        <v>0</v>
      </c>
      <c r="Y60" s="51">
        <f t="shared" si="15"/>
        <v>0</v>
      </c>
      <c r="Z60" s="52">
        <f t="shared" si="16"/>
        <v>0</v>
      </c>
      <c r="AA60" s="102">
        <f t="shared" si="17"/>
        <v>0</v>
      </c>
      <c r="AB60" s="51">
        <f t="shared" si="17"/>
        <v>0</v>
      </c>
      <c r="AC60" s="94"/>
      <c r="AD60" s="14"/>
      <c r="AE60" s="14"/>
      <c r="AF60" s="14"/>
      <c r="AG60" s="14"/>
      <c r="AH60" s="23"/>
      <c r="AI60" s="124"/>
      <c r="AJ60" s="94"/>
      <c r="AK60" s="14"/>
      <c r="AL60" s="14"/>
      <c r="AM60" s="10"/>
      <c r="AN60" s="149"/>
      <c r="AO60" s="66"/>
      <c r="AP60" s="124"/>
      <c r="AQ60" s="128"/>
      <c r="AR60" s="14"/>
      <c r="AS60" s="14"/>
      <c r="AT60" s="10"/>
      <c r="AU60" s="149"/>
      <c r="AV60" s="66"/>
      <c r="AW60" s="124"/>
      <c r="AX60" s="128"/>
      <c r="AY60" s="14"/>
      <c r="AZ60" s="14"/>
      <c r="BA60" s="10"/>
      <c r="BB60" s="149"/>
      <c r="BC60" s="66"/>
      <c r="BD60" s="124"/>
      <c r="BE60" s="128"/>
      <c r="BF60" s="14"/>
      <c r="BG60" s="14"/>
      <c r="BH60" s="10"/>
      <c r="BI60" s="149"/>
      <c r="BJ60" s="66"/>
      <c r="BK60" s="124"/>
      <c r="BL60" s="128"/>
      <c r="BM60" s="14"/>
      <c r="BN60" s="14"/>
      <c r="BO60" s="10"/>
      <c r="BP60" s="149"/>
      <c r="BQ60" s="66"/>
      <c r="BR60" s="124"/>
      <c r="BS60" s="128"/>
      <c r="BT60" s="14"/>
      <c r="BU60" s="14"/>
      <c r="BV60" s="10"/>
      <c r="BW60" s="149"/>
      <c r="BX60" s="66"/>
      <c r="BY60" s="124"/>
      <c r="BZ60" s="14"/>
      <c r="CA60" s="14"/>
      <c r="CB60" s="10"/>
      <c r="CC60" s="150"/>
      <c r="CD60" s="150"/>
      <c r="CE60" s="151"/>
      <c r="CF60" s="127"/>
      <c r="CG60" s="10"/>
      <c r="CH60" s="154"/>
    </row>
    <row r="61" spans="2:86" ht="12.75">
      <c r="B61" s="46">
        <v>16</v>
      </c>
      <c r="C61" s="5">
        <f>IF(F61=D$2,0,IF(F61&gt;=F$43,36,'AT'!J33))</f>
        <v>0</v>
      </c>
      <c r="D61" s="5">
        <f>IF('AT'!K33=0,0,IF(F61=D$2,0,1/'AT'!K33))</f>
        <v>0</v>
      </c>
      <c r="E61" s="60" t="str">
        <f t="shared" si="6"/>
        <v>-</v>
      </c>
      <c r="F61" s="656" t="str">
        <f>IF('AT'!D33=0,$D$2,'AT'!D33)</f>
        <v>-</v>
      </c>
      <c r="G61" s="656"/>
      <c r="H61" s="656" t="str">
        <f>IF('AT'!G33=0,$D$2,'AT'!G33)</f>
        <v>-</v>
      </c>
      <c r="I61" s="656"/>
      <c r="J61" s="657">
        <f>'AT'!M33</f>
        <v>0</v>
      </c>
      <c r="K61" s="588"/>
      <c r="L61" s="47">
        <f>'AT'!O33</f>
        <v>0</v>
      </c>
      <c r="M61" s="47">
        <f>'AT'!Q33</f>
        <v>0</v>
      </c>
      <c r="N61" s="53" t="str">
        <f t="shared" si="18"/>
        <v>-</v>
      </c>
      <c r="O61" s="51">
        <f t="shared" si="19"/>
        <v>0</v>
      </c>
      <c r="P61" s="52">
        <f t="shared" si="20"/>
        <v>0</v>
      </c>
      <c r="Q61" s="51">
        <f t="shared" si="7"/>
        <v>0</v>
      </c>
      <c r="R61" s="52">
        <f t="shared" si="8"/>
        <v>0</v>
      </c>
      <c r="S61" s="51">
        <f t="shared" si="9"/>
        <v>0</v>
      </c>
      <c r="T61" s="52">
        <f t="shared" si="10"/>
        <v>0</v>
      </c>
      <c r="U61" s="51">
        <f t="shared" si="11"/>
        <v>0</v>
      </c>
      <c r="V61" s="52">
        <f t="shared" si="12"/>
        <v>0</v>
      </c>
      <c r="W61" s="51">
        <f t="shared" si="13"/>
        <v>0</v>
      </c>
      <c r="X61" s="52">
        <f t="shared" si="14"/>
        <v>0</v>
      </c>
      <c r="Y61" s="51">
        <f t="shared" si="15"/>
        <v>0</v>
      </c>
      <c r="Z61" s="52">
        <f t="shared" si="16"/>
        <v>0</v>
      </c>
      <c r="AA61" s="102">
        <f t="shared" si="17"/>
        <v>0</v>
      </c>
      <c r="AB61" s="51">
        <f t="shared" si="17"/>
        <v>0</v>
      </c>
      <c r="AC61" s="94"/>
      <c r="AD61" s="14"/>
      <c r="AE61" s="14"/>
      <c r="AF61" s="14"/>
      <c r="AG61" s="14"/>
      <c r="AH61" s="23"/>
      <c r="AI61" s="124"/>
      <c r="AJ61" s="94"/>
      <c r="AK61" s="14"/>
      <c r="AL61" s="14"/>
      <c r="AM61" s="10"/>
      <c r="AN61" s="149"/>
      <c r="AO61" s="66"/>
      <c r="AP61" s="124"/>
      <c r="AQ61" s="128"/>
      <c r="AR61" s="14"/>
      <c r="AS61" s="14"/>
      <c r="AT61" s="10"/>
      <c r="AU61" s="149"/>
      <c r="AV61" s="66"/>
      <c r="AW61" s="124"/>
      <c r="AX61" s="128"/>
      <c r="AY61" s="14"/>
      <c r="AZ61" s="14"/>
      <c r="BA61" s="10"/>
      <c r="BB61" s="149"/>
      <c r="BC61" s="66"/>
      <c r="BD61" s="124"/>
      <c r="BE61" s="128"/>
      <c r="BF61" s="14"/>
      <c r="BG61" s="14"/>
      <c r="BH61" s="10"/>
      <c r="BI61" s="149"/>
      <c r="BJ61" s="66"/>
      <c r="BK61" s="124"/>
      <c r="BL61" s="128"/>
      <c r="BM61" s="14"/>
      <c r="BN61" s="14"/>
      <c r="BO61" s="10"/>
      <c r="BP61" s="149"/>
      <c r="BQ61" s="66"/>
      <c r="BR61" s="124"/>
      <c r="BS61" s="128"/>
      <c r="BT61" s="14"/>
      <c r="BU61" s="14"/>
      <c r="BV61" s="10"/>
      <c r="BW61" s="149"/>
      <c r="BX61" s="66"/>
      <c r="BY61" s="124"/>
      <c r="BZ61" s="14"/>
      <c r="CA61" s="14"/>
      <c r="CB61" s="10"/>
      <c r="CC61" s="150"/>
      <c r="CD61" s="150"/>
      <c r="CE61" s="151"/>
      <c r="CF61" s="127"/>
      <c r="CG61" s="10"/>
      <c r="CH61" s="154"/>
    </row>
    <row r="62" spans="2:86" ht="12.75">
      <c r="B62" s="45">
        <v>17</v>
      </c>
      <c r="C62" s="5">
        <f>IF(F62=D$2,0,IF(F62&gt;=F$43,36,'AT'!J34))</f>
        <v>0</v>
      </c>
      <c r="D62" s="5">
        <f>IF('AT'!K34=0,0,IF(F62=D$2,0,1/'AT'!K34))</f>
        <v>0</v>
      </c>
      <c r="E62" s="60" t="str">
        <f t="shared" si="6"/>
        <v>-</v>
      </c>
      <c r="F62" s="656" t="str">
        <f>IF('AT'!D34=0,$D$2,'AT'!D34)</f>
        <v>-</v>
      </c>
      <c r="G62" s="656"/>
      <c r="H62" s="656" t="str">
        <f>IF('AT'!G34=0,$D$2,'AT'!G34)</f>
        <v>-</v>
      </c>
      <c r="I62" s="656"/>
      <c r="J62" s="657">
        <f>'AT'!M34</f>
        <v>0</v>
      </c>
      <c r="K62" s="588"/>
      <c r="L62" s="47">
        <f>'AT'!O34</f>
        <v>0</v>
      </c>
      <c r="M62" s="47">
        <f>'AT'!Q34</f>
        <v>0</v>
      </c>
      <c r="N62" s="53" t="str">
        <f t="shared" si="18"/>
        <v>-</v>
      </c>
      <c r="O62" s="51">
        <f t="shared" si="19"/>
        <v>0</v>
      </c>
      <c r="P62" s="52">
        <f t="shared" si="20"/>
        <v>0</v>
      </c>
      <c r="Q62" s="51">
        <f t="shared" si="7"/>
        <v>0</v>
      </c>
      <c r="R62" s="52">
        <f t="shared" si="8"/>
        <v>0</v>
      </c>
      <c r="S62" s="51">
        <f t="shared" si="9"/>
        <v>0</v>
      </c>
      <c r="T62" s="52">
        <f t="shared" si="10"/>
        <v>0</v>
      </c>
      <c r="U62" s="51">
        <f t="shared" si="11"/>
        <v>0</v>
      </c>
      <c r="V62" s="52">
        <f t="shared" si="12"/>
        <v>0</v>
      </c>
      <c r="W62" s="51">
        <f t="shared" si="13"/>
        <v>0</v>
      </c>
      <c r="X62" s="52">
        <f t="shared" si="14"/>
        <v>0</v>
      </c>
      <c r="Y62" s="51">
        <f t="shared" si="15"/>
        <v>0</v>
      </c>
      <c r="Z62" s="52">
        <f t="shared" si="16"/>
        <v>0</v>
      </c>
      <c r="AA62" s="102">
        <f t="shared" si="17"/>
        <v>0</v>
      </c>
      <c r="AB62" s="51">
        <f t="shared" si="17"/>
        <v>0</v>
      </c>
      <c r="AC62" s="94"/>
      <c r="AD62" s="14"/>
      <c r="AE62" s="14"/>
      <c r="AF62" s="14"/>
      <c r="AG62" s="14"/>
      <c r="AH62" s="23"/>
      <c r="AI62" s="124"/>
      <c r="AJ62" s="94"/>
      <c r="AK62" s="14"/>
      <c r="AL62" s="14"/>
      <c r="AM62" s="10"/>
      <c r="AN62" s="149"/>
      <c r="AO62" s="66"/>
      <c r="AP62" s="124"/>
      <c r="AQ62" s="128"/>
      <c r="AR62" s="14"/>
      <c r="AS62" s="14"/>
      <c r="AT62" s="10"/>
      <c r="AU62" s="149"/>
      <c r="AV62" s="66"/>
      <c r="AW62" s="124"/>
      <c r="AX62" s="128"/>
      <c r="AY62" s="14"/>
      <c r="AZ62" s="14"/>
      <c r="BA62" s="10"/>
      <c r="BB62" s="149"/>
      <c r="BC62" s="66"/>
      <c r="BD62" s="124"/>
      <c r="BE62" s="128"/>
      <c r="BF62" s="14"/>
      <c r="BG62" s="14"/>
      <c r="BH62" s="10"/>
      <c r="BI62" s="149"/>
      <c r="BJ62" s="66"/>
      <c r="BK62" s="124"/>
      <c r="BL62" s="128"/>
      <c r="BM62" s="14"/>
      <c r="BN62" s="14"/>
      <c r="BO62" s="10"/>
      <c r="BP62" s="149"/>
      <c r="BQ62" s="66"/>
      <c r="BR62" s="124"/>
      <c r="BS62" s="128"/>
      <c r="BT62" s="14"/>
      <c r="BU62" s="14"/>
      <c r="BV62" s="10"/>
      <c r="BW62" s="149"/>
      <c r="BX62" s="66"/>
      <c r="BY62" s="124"/>
      <c r="BZ62" s="14"/>
      <c r="CA62" s="14"/>
      <c r="CB62" s="10"/>
      <c r="CC62" s="150"/>
      <c r="CD62" s="150"/>
      <c r="CE62" s="151"/>
      <c r="CF62" s="127"/>
      <c r="CG62" s="10"/>
      <c r="CH62" s="154"/>
    </row>
    <row r="63" spans="2:86" ht="12.75">
      <c r="B63" s="46">
        <v>18</v>
      </c>
      <c r="C63" s="5">
        <f>IF(F63=D$2,0,IF(F63&gt;=F$43,36,'AT'!J35))</f>
        <v>0</v>
      </c>
      <c r="D63" s="5">
        <f>IF('AT'!K35=0,0,IF(F63=D$2,0,1/'AT'!K35))</f>
        <v>0</v>
      </c>
      <c r="E63" s="60" t="str">
        <f t="shared" si="6"/>
        <v>-</v>
      </c>
      <c r="F63" s="656" t="str">
        <f>IF('AT'!D35=0,$D$2,'AT'!D35)</f>
        <v>-</v>
      </c>
      <c r="G63" s="656"/>
      <c r="H63" s="656" t="str">
        <f>IF('AT'!G35=0,$D$2,'AT'!G35)</f>
        <v>-</v>
      </c>
      <c r="I63" s="656"/>
      <c r="J63" s="657">
        <f>'AT'!M35</f>
        <v>0</v>
      </c>
      <c r="K63" s="588"/>
      <c r="L63" s="47">
        <f>'AT'!O35</f>
        <v>0</v>
      </c>
      <c r="M63" s="47">
        <f>'AT'!Q35</f>
        <v>0</v>
      </c>
      <c r="N63" s="53" t="str">
        <f t="shared" si="18"/>
        <v>-</v>
      </c>
      <c r="O63" s="51">
        <f t="shared" si="19"/>
        <v>0</v>
      </c>
      <c r="P63" s="52">
        <f t="shared" si="20"/>
        <v>0</v>
      </c>
      <c r="Q63" s="51">
        <f t="shared" si="7"/>
        <v>0</v>
      </c>
      <c r="R63" s="52">
        <f t="shared" si="8"/>
        <v>0</v>
      </c>
      <c r="S63" s="51">
        <f t="shared" si="9"/>
        <v>0</v>
      </c>
      <c r="T63" s="52">
        <f t="shared" si="10"/>
        <v>0</v>
      </c>
      <c r="U63" s="51">
        <f t="shared" si="11"/>
        <v>0</v>
      </c>
      <c r="V63" s="52">
        <f t="shared" si="12"/>
        <v>0</v>
      </c>
      <c r="W63" s="51">
        <f t="shared" si="13"/>
        <v>0</v>
      </c>
      <c r="X63" s="52">
        <f t="shared" si="14"/>
        <v>0</v>
      </c>
      <c r="Y63" s="51">
        <f t="shared" si="15"/>
        <v>0</v>
      </c>
      <c r="Z63" s="52">
        <f t="shared" si="16"/>
        <v>0</v>
      </c>
      <c r="AA63" s="102">
        <f t="shared" si="17"/>
        <v>0</v>
      </c>
      <c r="AB63" s="51">
        <f t="shared" si="17"/>
        <v>0</v>
      </c>
      <c r="AC63" s="94"/>
      <c r="AD63" s="14"/>
      <c r="AE63" s="14"/>
      <c r="AF63" s="14"/>
      <c r="AG63" s="14"/>
      <c r="AH63" s="23"/>
      <c r="AI63" s="124"/>
      <c r="AJ63" s="94"/>
      <c r="AK63" s="14"/>
      <c r="AL63" s="14"/>
      <c r="AM63" s="10"/>
      <c r="AN63" s="149"/>
      <c r="AO63" s="66"/>
      <c r="AP63" s="124"/>
      <c r="AQ63" s="128"/>
      <c r="AR63" s="14"/>
      <c r="AS63" s="14"/>
      <c r="AT63" s="10"/>
      <c r="AU63" s="149"/>
      <c r="AV63" s="66"/>
      <c r="AW63" s="124"/>
      <c r="AX63" s="128"/>
      <c r="AY63" s="14"/>
      <c r="AZ63" s="14"/>
      <c r="BA63" s="10"/>
      <c r="BB63" s="149"/>
      <c r="BC63" s="66"/>
      <c r="BD63" s="124"/>
      <c r="BE63" s="128"/>
      <c r="BF63" s="14"/>
      <c r="BG63" s="14"/>
      <c r="BH63" s="10"/>
      <c r="BI63" s="149"/>
      <c r="BJ63" s="66"/>
      <c r="BK63" s="124"/>
      <c r="BL63" s="128"/>
      <c r="BM63" s="14"/>
      <c r="BN63" s="14"/>
      <c r="BO63" s="10"/>
      <c r="BP63" s="149"/>
      <c r="BQ63" s="66"/>
      <c r="BR63" s="124"/>
      <c r="BS63" s="128"/>
      <c r="BT63" s="14"/>
      <c r="BU63" s="14"/>
      <c r="BV63" s="10"/>
      <c r="BW63" s="149"/>
      <c r="BX63" s="66"/>
      <c r="BY63" s="124"/>
      <c r="BZ63" s="14"/>
      <c r="CA63" s="14"/>
      <c r="CB63" s="10"/>
      <c r="CC63" s="150"/>
      <c r="CD63" s="150"/>
      <c r="CE63" s="151"/>
      <c r="CF63" s="127"/>
      <c r="CG63" s="10"/>
      <c r="CH63" s="154"/>
    </row>
    <row r="64" spans="2:86" ht="12.75">
      <c r="B64" s="45">
        <v>19</v>
      </c>
      <c r="C64" s="5">
        <f>IF(F64=D$2,0,IF(F64&gt;=F$43,36,'AT'!J36))</f>
        <v>0</v>
      </c>
      <c r="D64" s="5">
        <f>IF('AT'!K36=0,0,IF(F64=D$2,0,1/'AT'!K36))</f>
        <v>0</v>
      </c>
      <c r="E64" s="60" t="str">
        <f t="shared" si="6"/>
        <v>-</v>
      </c>
      <c r="F64" s="656" t="str">
        <f>IF('AT'!D36=0,$D$2,'AT'!D36)</f>
        <v>-</v>
      </c>
      <c r="G64" s="656"/>
      <c r="H64" s="656" t="str">
        <f>IF('AT'!G36=0,$D$2,'AT'!G36)</f>
        <v>-</v>
      </c>
      <c r="I64" s="656"/>
      <c r="J64" s="657">
        <f>'AT'!M36</f>
        <v>0</v>
      </c>
      <c r="K64" s="588"/>
      <c r="L64" s="47">
        <f>'AT'!O36</f>
        <v>0</v>
      </c>
      <c r="M64" s="47">
        <f>'AT'!Q36</f>
        <v>0</v>
      </c>
      <c r="N64" s="53" t="str">
        <f t="shared" si="18"/>
        <v>-</v>
      </c>
      <c r="O64" s="51">
        <f t="shared" si="19"/>
        <v>0</v>
      </c>
      <c r="P64" s="52">
        <f t="shared" si="20"/>
        <v>0</v>
      </c>
      <c r="Q64" s="51">
        <f t="shared" si="7"/>
        <v>0</v>
      </c>
      <c r="R64" s="52">
        <f t="shared" si="8"/>
        <v>0</v>
      </c>
      <c r="S64" s="51">
        <f t="shared" si="9"/>
        <v>0</v>
      </c>
      <c r="T64" s="52">
        <f t="shared" si="10"/>
        <v>0</v>
      </c>
      <c r="U64" s="51">
        <f t="shared" si="11"/>
        <v>0</v>
      </c>
      <c r="V64" s="52">
        <f t="shared" si="12"/>
        <v>0</v>
      </c>
      <c r="W64" s="51">
        <f t="shared" si="13"/>
        <v>0</v>
      </c>
      <c r="X64" s="52">
        <f t="shared" si="14"/>
        <v>0</v>
      </c>
      <c r="Y64" s="51">
        <f t="shared" si="15"/>
        <v>0</v>
      </c>
      <c r="Z64" s="52">
        <f t="shared" si="16"/>
        <v>0</v>
      </c>
      <c r="AA64" s="102">
        <f t="shared" si="17"/>
        <v>0</v>
      </c>
      <c r="AB64" s="51">
        <f t="shared" si="17"/>
        <v>0</v>
      </c>
      <c r="AC64" s="94"/>
      <c r="AD64" s="14"/>
      <c r="AE64" s="14"/>
      <c r="AF64" s="14"/>
      <c r="AG64" s="14"/>
      <c r="AH64" s="23"/>
      <c r="AI64" s="124"/>
      <c r="AJ64" s="94"/>
      <c r="AK64" s="14"/>
      <c r="AL64" s="14"/>
      <c r="AM64" s="10"/>
      <c r="AN64" s="149"/>
      <c r="AO64" s="66"/>
      <c r="AP64" s="124"/>
      <c r="AQ64" s="128"/>
      <c r="AR64" s="14"/>
      <c r="AS64" s="14"/>
      <c r="AT64" s="10"/>
      <c r="AU64" s="149"/>
      <c r="AV64" s="66"/>
      <c r="AW64" s="124"/>
      <c r="AX64" s="128"/>
      <c r="AY64" s="14"/>
      <c r="AZ64" s="14"/>
      <c r="BA64" s="10"/>
      <c r="BB64" s="149"/>
      <c r="BC64" s="66"/>
      <c r="BD64" s="124"/>
      <c r="BE64" s="128"/>
      <c r="BF64" s="14"/>
      <c r="BG64" s="14"/>
      <c r="BH64" s="10"/>
      <c r="BI64" s="149"/>
      <c r="BJ64" s="66"/>
      <c r="BK64" s="124"/>
      <c r="BL64" s="128"/>
      <c r="BM64" s="14"/>
      <c r="BN64" s="14"/>
      <c r="BO64" s="10"/>
      <c r="BP64" s="149"/>
      <c r="BQ64" s="66"/>
      <c r="BR64" s="124"/>
      <c r="BS64" s="128"/>
      <c r="BT64" s="14"/>
      <c r="BU64" s="14"/>
      <c r="BV64" s="10"/>
      <c r="BW64" s="149"/>
      <c r="BX64" s="66"/>
      <c r="BY64" s="124"/>
      <c r="BZ64" s="14"/>
      <c r="CA64" s="14"/>
      <c r="CB64" s="10"/>
      <c r="CC64" s="150"/>
      <c r="CD64" s="150"/>
      <c r="CE64" s="151"/>
      <c r="CF64" s="127"/>
      <c r="CG64" s="10"/>
      <c r="CH64" s="154"/>
    </row>
    <row r="65" spans="2:86" ht="12.75">
      <c r="B65" s="46">
        <v>20</v>
      </c>
      <c r="C65" s="5">
        <f>IF(F65=D$2,0,IF(F65&gt;=F$43,36,'AT'!J37))</f>
        <v>0</v>
      </c>
      <c r="D65" s="5">
        <f>IF('AT'!K37=0,0,IF(F65=D$2,0,1/'AT'!K37))</f>
        <v>0</v>
      </c>
      <c r="E65" s="60" t="str">
        <f t="shared" si="6"/>
        <v>-</v>
      </c>
      <c r="F65" s="656" t="str">
        <f>IF('AT'!D37=0,$D$2,'AT'!D37)</f>
        <v>-</v>
      </c>
      <c r="G65" s="656"/>
      <c r="H65" s="656" t="str">
        <f>IF('AT'!G37=0,$D$2,'AT'!G37)</f>
        <v>-</v>
      </c>
      <c r="I65" s="656"/>
      <c r="J65" s="657">
        <f>'AT'!M37</f>
        <v>0</v>
      </c>
      <c r="K65" s="588"/>
      <c r="L65" s="47">
        <f>'AT'!O37</f>
        <v>0</v>
      </c>
      <c r="M65" s="47">
        <f>'AT'!Q37</f>
        <v>0</v>
      </c>
      <c r="N65" s="53" t="str">
        <f t="shared" si="18"/>
        <v>-</v>
      </c>
      <c r="O65" s="51">
        <f t="shared" si="19"/>
        <v>0</v>
      </c>
      <c r="P65" s="52">
        <f t="shared" si="20"/>
        <v>0</v>
      </c>
      <c r="Q65" s="51">
        <f t="shared" si="7"/>
        <v>0</v>
      </c>
      <c r="R65" s="52">
        <f t="shared" si="8"/>
        <v>0</v>
      </c>
      <c r="S65" s="51">
        <f t="shared" si="9"/>
        <v>0</v>
      </c>
      <c r="T65" s="52">
        <f t="shared" si="10"/>
        <v>0</v>
      </c>
      <c r="U65" s="51">
        <f t="shared" si="11"/>
        <v>0</v>
      </c>
      <c r="V65" s="52">
        <f t="shared" si="12"/>
        <v>0</v>
      </c>
      <c r="W65" s="51">
        <f t="shared" si="13"/>
        <v>0</v>
      </c>
      <c r="X65" s="52">
        <f t="shared" si="14"/>
        <v>0</v>
      </c>
      <c r="Y65" s="51">
        <f t="shared" si="15"/>
        <v>0</v>
      </c>
      <c r="Z65" s="52">
        <f t="shared" si="16"/>
        <v>0</v>
      </c>
      <c r="AA65" s="102">
        <f t="shared" si="17"/>
        <v>0</v>
      </c>
      <c r="AB65" s="51">
        <f t="shared" si="17"/>
        <v>0</v>
      </c>
      <c r="AC65" s="94"/>
      <c r="AD65" s="14"/>
      <c r="AE65" s="14"/>
      <c r="AF65" s="14"/>
      <c r="AG65" s="14"/>
      <c r="AH65" s="23"/>
      <c r="AI65" s="124"/>
      <c r="AJ65" s="94"/>
      <c r="AK65" s="14"/>
      <c r="AL65" s="14"/>
      <c r="AM65" s="10"/>
      <c r="AN65" s="149"/>
      <c r="AO65" s="66"/>
      <c r="AP65" s="124"/>
      <c r="AQ65" s="128"/>
      <c r="AR65" s="14"/>
      <c r="AS65" s="14"/>
      <c r="AT65" s="10"/>
      <c r="AU65" s="149"/>
      <c r="AV65" s="66"/>
      <c r="AW65" s="124"/>
      <c r="AX65" s="128"/>
      <c r="AY65" s="14"/>
      <c r="AZ65" s="14"/>
      <c r="BA65" s="10"/>
      <c r="BB65" s="149"/>
      <c r="BC65" s="66"/>
      <c r="BD65" s="124"/>
      <c r="BE65" s="128"/>
      <c r="BF65" s="14"/>
      <c r="BG65" s="14"/>
      <c r="BH65" s="10"/>
      <c r="BI65" s="149"/>
      <c r="BJ65" s="66"/>
      <c r="BK65" s="124"/>
      <c r="BL65" s="128"/>
      <c r="BM65" s="14"/>
      <c r="BN65" s="14"/>
      <c r="BO65" s="10"/>
      <c r="BP65" s="149"/>
      <c r="BQ65" s="66"/>
      <c r="BR65" s="124"/>
      <c r="BS65" s="128"/>
      <c r="BT65" s="14"/>
      <c r="BU65" s="14"/>
      <c r="BV65" s="10"/>
      <c r="BW65" s="149"/>
      <c r="BX65" s="66"/>
      <c r="BY65" s="124"/>
      <c r="BZ65" s="14"/>
      <c r="CA65" s="14"/>
      <c r="CB65" s="10"/>
      <c r="CC65" s="150"/>
      <c r="CD65" s="150"/>
      <c r="CE65" s="151"/>
      <c r="CF65" s="127"/>
      <c r="CG65" s="10"/>
      <c r="CH65" s="154"/>
    </row>
    <row r="66" spans="2:86" ht="12.75">
      <c r="B66" s="45">
        <v>21</v>
      </c>
      <c r="C66" s="5">
        <f>IF(F66=D$2,0,IF(F66&gt;=F$43,36,'AT'!J38))</f>
        <v>0</v>
      </c>
      <c r="D66" s="5">
        <f>IF('AT'!K38=0,0,IF(F66=D$2,0,1/'AT'!K38))</f>
        <v>0</v>
      </c>
      <c r="E66" s="60" t="str">
        <f t="shared" si="6"/>
        <v>-</v>
      </c>
      <c r="F66" s="656" t="str">
        <f>IF('AT'!D38=0,$D$2,'AT'!D38)</f>
        <v>-</v>
      </c>
      <c r="G66" s="656"/>
      <c r="H66" s="656" t="str">
        <f>IF('AT'!G38=0,$D$2,'AT'!G38)</f>
        <v>-</v>
      </c>
      <c r="I66" s="656"/>
      <c r="J66" s="657">
        <f>'AT'!M38</f>
        <v>0</v>
      </c>
      <c r="K66" s="588"/>
      <c r="L66" s="47">
        <f>'AT'!O38</f>
        <v>0</v>
      </c>
      <c r="M66" s="47">
        <f>'AT'!Q38</f>
        <v>0</v>
      </c>
      <c r="N66" s="53" t="str">
        <f t="shared" si="18"/>
        <v>-</v>
      </c>
      <c r="O66" s="51">
        <f t="shared" si="19"/>
        <v>0</v>
      </c>
      <c r="P66" s="52">
        <f t="shared" si="20"/>
        <v>0</v>
      </c>
      <c r="Q66" s="51">
        <f t="shared" si="7"/>
        <v>0</v>
      </c>
      <c r="R66" s="52">
        <f t="shared" si="8"/>
        <v>0</v>
      </c>
      <c r="S66" s="51">
        <f t="shared" si="9"/>
        <v>0</v>
      </c>
      <c r="T66" s="52">
        <f t="shared" si="10"/>
        <v>0</v>
      </c>
      <c r="U66" s="51">
        <f t="shared" si="11"/>
        <v>0</v>
      </c>
      <c r="V66" s="52">
        <f t="shared" si="12"/>
        <v>0</v>
      </c>
      <c r="W66" s="51">
        <f t="shared" si="13"/>
        <v>0</v>
      </c>
      <c r="X66" s="52">
        <f t="shared" si="14"/>
        <v>0</v>
      </c>
      <c r="Y66" s="51">
        <f t="shared" si="15"/>
        <v>0</v>
      </c>
      <c r="Z66" s="52">
        <f t="shared" si="16"/>
        <v>0</v>
      </c>
      <c r="AA66" s="102">
        <f t="shared" si="17"/>
        <v>0</v>
      </c>
      <c r="AB66" s="51">
        <f t="shared" si="17"/>
        <v>0</v>
      </c>
      <c r="AC66" s="94"/>
      <c r="AD66" s="14"/>
      <c r="AE66" s="14"/>
      <c r="AF66" s="14"/>
      <c r="AG66" s="14"/>
      <c r="AH66" s="23"/>
      <c r="AI66" s="124"/>
      <c r="AJ66" s="94"/>
      <c r="AK66" s="14"/>
      <c r="AL66" s="14"/>
      <c r="AM66" s="10"/>
      <c r="AN66" s="149"/>
      <c r="AO66" s="66"/>
      <c r="AP66" s="124"/>
      <c r="AQ66" s="128"/>
      <c r="AR66" s="14"/>
      <c r="AS66" s="14"/>
      <c r="AT66" s="10"/>
      <c r="AU66" s="149"/>
      <c r="AV66" s="66"/>
      <c r="AW66" s="124"/>
      <c r="AX66" s="128"/>
      <c r="AY66" s="14"/>
      <c r="AZ66" s="14"/>
      <c r="BA66" s="10"/>
      <c r="BB66" s="149"/>
      <c r="BC66" s="66"/>
      <c r="BD66" s="124"/>
      <c r="BE66" s="128"/>
      <c r="BF66" s="14"/>
      <c r="BG66" s="14"/>
      <c r="BH66" s="10"/>
      <c r="BI66" s="149"/>
      <c r="BJ66" s="66"/>
      <c r="BK66" s="124"/>
      <c r="BL66" s="128"/>
      <c r="BM66" s="14"/>
      <c r="BN66" s="14"/>
      <c r="BO66" s="10"/>
      <c r="BP66" s="149"/>
      <c r="BQ66" s="66"/>
      <c r="BR66" s="124"/>
      <c r="BS66" s="128"/>
      <c r="BT66" s="14"/>
      <c r="BU66" s="14"/>
      <c r="BV66" s="10"/>
      <c r="BW66" s="149"/>
      <c r="BX66" s="66"/>
      <c r="BY66" s="124"/>
      <c r="BZ66" s="14"/>
      <c r="CA66" s="14"/>
      <c r="CB66" s="10"/>
      <c r="CC66" s="150"/>
      <c r="CD66" s="150"/>
      <c r="CE66" s="151"/>
      <c r="CF66" s="127"/>
      <c r="CG66" s="10"/>
      <c r="CH66" s="154"/>
    </row>
    <row r="67" spans="2:86" ht="12.75">
      <c r="B67" s="46">
        <v>22</v>
      </c>
      <c r="C67" s="5">
        <f>IF(F67=D$2,0,IF(F67&gt;=F$43,36,'AT'!J39))</f>
        <v>0</v>
      </c>
      <c r="D67" s="5">
        <f>IF('AT'!K39=0,0,IF(F67=D$2,0,1/'AT'!K39))</f>
        <v>0</v>
      </c>
      <c r="E67" s="60" t="str">
        <f t="shared" si="6"/>
        <v>-</v>
      </c>
      <c r="F67" s="656" t="str">
        <f>IF('AT'!D39=0,$D$2,'AT'!D39)</f>
        <v>-</v>
      </c>
      <c r="G67" s="656"/>
      <c r="H67" s="656" t="str">
        <f>IF('AT'!G39=0,$D$2,'AT'!G39)</f>
        <v>-</v>
      </c>
      <c r="I67" s="656"/>
      <c r="J67" s="657">
        <f>'AT'!M39</f>
        <v>0</v>
      </c>
      <c r="K67" s="588"/>
      <c r="L67" s="47">
        <f>'AT'!O39</f>
        <v>0</v>
      </c>
      <c r="M67" s="47">
        <f>'AT'!Q39</f>
        <v>0</v>
      </c>
      <c r="N67" s="53" t="str">
        <f t="shared" si="18"/>
        <v>-</v>
      </c>
      <c r="O67" s="51">
        <f t="shared" si="19"/>
        <v>0</v>
      </c>
      <c r="P67" s="52">
        <f t="shared" si="20"/>
        <v>0</v>
      </c>
      <c r="Q67" s="51">
        <f t="shared" si="7"/>
        <v>0</v>
      </c>
      <c r="R67" s="52">
        <f t="shared" si="8"/>
        <v>0</v>
      </c>
      <c r="S67" s="51">
        <f t="shared" si="9"/>
        <v>0</v>
      </c>
      <c r="T67" s="52">
        <f t="shared" si="10"/>
        <v>0</v>
      </c>
      <c r="U67" s="51">
        <f t="shared" si="11"/>
        <v>0</v>
      </c>
      <c r="V67" s="52">
        <f t="shared" si="12"/>
        <v>0</v>
      </c>
      <c r="W67" s="51">
        <f t="shared" si="13"/>
        <v>0</v>
      </c>
      <c r="X67" s="52">
        <f t="shared" si="14"/>
        <v>0</v>
      </c>
      <c r="Y67" s="51">
        <f t="shared" si="15"/>
        <v>0</v>
      </c>
      <c r="Z67" s="52">
        <f t="shared" si="16"/>
        <v>0</v>
      </c>
      <c r="AA67" s="102">
        <f t="shared" si="17"/>
        <v>0</v>
      </c>
      <c r="AB67" s="51">
        <f t="shared" si="17"/>
        <v>0</v>
      </c>
      <c r="AC67" s="94"/>
      <c r="AD67" s="14"/>
      <c r="AE67" s="14"/>
      <c r="AF67" s="14"/>
      <c r="AG67" s="14"/>
      <c r="AH67" s="23"/>
      <c r="AI67" s="124"/>
      <c r="AJ67" s="94"/>
      <c r="AK67" s="14"/>
      <c r="AL67" s="14"/>
      <c r="AM67" s="10"/>
      <c r="AN67" s="149"/>
      <c r="AO67" s="66"/>
      <c r="AP67" s="124"/>
      <c r="AQ67" s="128"/>
      <c r="AR67" s="14"/>
      <c r="AS67" s="14"/>
      <c r="AT67" s="10"/>
      <c r="AU67" s="149"/>
      <c r="AV67" s="66"/>
      <c r="AW67" s="124"/>
      <c r="AX67" s="128"/>
      <c r="AY67" s="14"/>
      <c r="AZ67" s="14"/>
      <c r="BA67" s="10"/>
      <c r="BB67" s="149"/>
      <c r="BC67" s="66"/>
      <c r="BD67" s="124"/>
      <c r="BE67" s="128"/>
      <c r="BF67" s="14"/>
      <c r="BG67" s="14"/>
      <c r="BH67" s="10"/>
      <c r="BI67" s="149"/>
      <c r="BJ67" s="66"/>
      <c r="BK67" s="124"/>
      <c r="BL67" s="128"/>
      <c r="BM67" s="14"/>
      <c r="BN67" s="14"/>
      <c r="BO67" s="10"/>
      <c r="BP67" s="149"/>
      <c r="BQ67" s="66"/>
      <c r="BR67" s="124"/>
      <c r="BS67" s="128"/>
      <c r="BT67" s="14"/>
      <c r="BU67" s="14"/>
      <c r="BV67" s="10"/>
      <c r="BW67" s="149"/>
      <c r="BX67" s="66"/>
      <c r="BY67" s="124"/>
      <c r="BZ67" s="14"/>
      <c r="CA67" s="14"/>
      <c r="CB67" s="10"/>
      <c r="CC67" s="150"/>
      <c r="CD67" s="150"/>
      <c r="CE67" s="151"/>
      <c r="CF67" s="127"/>
      <c r="CG67" s="10"/>
      <c r="CH67" s="154"/>
    </row>
    <row r="68" spans="2:86" ht="12.75">
      <c r="B68" s="45">
        <v>23</v>
      </c>
      <c r="C68" s="5">
        <f>IF(F68=D$2,0,IF(F68&gt;=F$43,36,'AT'!J40))</f>
        <v>0</v>
      </c>
      <c r="D68" s="5">
        <f>IF('AT'!K40=0,0,IF(F68=D$2,0,1/'AT'!K40))</f>
        <v>0</v>
      </c>
      <c r="E68" s="60" t="str">
        <f t="shared" si="6"/>
        <v>-</v>
      </c>
      <c r="F68" s="656" t="str">
        <f>IF('AT'!D40=0,$D$2,'AT'!D40)</f>
        <v>-</v>
      </c>
      <c r="G68" s="656"/>
      <c r="H68" s="656" t="str">
        <f>IF('AT'!G40=0,$D$2,'AT'!G40)</f>
        <v>-</v>
      </c>
      <c r="I68" s="656"/>
      <c r="J68" s="657">
        <f>'AT'!M40</f>
        <v>0</v>
      </c>
      <c r="K68" s="588"/>
      <c r="L68" s="47">
        <f>'AT'!O40</f>
        <v>0</v>
      </c>
      <c r="M68" s="47">
        <f>'AT'!Q40</f>
        <v>0</v>
      </c>
      <c r="N68" s="53" t="str">
        <f t="shared" si="18"/>
        <v>-</v>
      </c>
      <c r="O68" s="51">
        <f t="shared" si="19"/>
        <v>0</v>
      </c>
      <c r="P68" s="52">
        <f t="shared" si="20"/>
        <v>0</v>
      </c>
      <c r="Q68" s="51">
        <f t="shared" si="7"/>
        <v>0</v>
      </c>
      <c r="R68" s="52">
        <f t="shared" si="8"/>
        <v>0</v>
      </c>
      <c r="S68" s="51">
        <f t="shared" si="9"/>
        <v>0</v>
      </c>
      <c r="T68" s="52">
        <f t="shared" si="10"/>
        <v>0</v>
      </c>
      <c r="U68" s="51">
        <f t="shared" si="11"/>
        <v>0</v>
      </c>
      <c r="V68" s="52">
        <f t="shared" si="12"/>
        <v>0</v>
      </c>
      <c r="W68" s="51">
        <f t="shared" si="13"/>
        <v>0</v>
      </c>
      <c r="X68" s="52">
        <f t="shared" si="14"/>
        <v>0</v>
      </c>
      <c r="Y68" s="51">
        <f t="shared" si="15"/>
        <v>0</v>
      </c>
      <c r="Z68" s="52">
        <f t="shared" si="16"/>
        <v>0</v>
      </c>
      <c r="AA68" s="102">
        <f t="shared" si="17"/>
        <v>0</v>
      </c>
      <c r="AB68" s="51">
        <f t="shared" si="17"/>
        <v>0</v>
      </c>
      <c r="AC68" s="94"/>
      <c r="AD68" s="14"/>
      <c r="AE68" s="14"/>
      <c r="AF68" s="14"/>
      <c r="AG68" s="14"/>
      <c r="AH68" s="23"/>
      <c r="AI68" s="124"/>
      <c r="AJ68" s="94"/>
      <c r="AK68" s="14"/>
      <c r="AL68" s="14"/>
      <c r="AM68" s="10"/>
      <c r="AN68" s="149"/>
      <c r="AO68" s="152"/>
      <c r="AP68" s="124"/>
      <c r="AQ68" s="128"/>
      <c r="AR68" s="14"/>
      <c r="AS68" s="14"/>
      <c r="AT68" s="10"/>
      <c r="AU68" s="149"/>
      <c r="AV68" s="152"/>
      <c r="AW68" s="124"/>
      <c r="AX68" s="128"/>
      <c r="AY68" s="14"/>
      <c r="AZ68" s="14"/>
      <c r="BA68" s="153"/>
      <c r="BB68" s="149"/>
      <c r="BC68" s="152"/>
      <c r="BD68" s="124"/>
      <c r="BE68" s="128"/>
      <c r="BF68" s="14"/>
      <c r="BG68" s="14"/>
      <c r="BH68" s="124"/>
      <c r="BI68" s="149"/>
      <c r="BJ68" s="152"/>
      <c r="BK68" s="124"/>
      <c r="BL68" s="128"/>
      <c r="BM68" s="14"/>
      <c r="BN68" s="14"/>
      <c r="BO68" s="153"/>
      <c r="BP68" s="149"/>
      <c r="BQ68" s="152"/>
      <c r="BR68" s="124"/>
      <c r="BS68" s="128"/>
      <c r="BT68" s="14"/>
      <c r="BU68" s="14"/>
      <c r="BV68" s="153"/>
      <c r="BW68" s="149"/>
      <c r="BX68" s="152"/>
      <c r="BY68" s="124"/>
      <c r="BZ68" s="23"/>
      <c r="CA68" s="23"/>
      <c r="CB68" s="10"/>
      <c r="CC68" s="150"/>
      <c r="CD68" s="150"/>
      <c r="CE68" s="151"/>
      <c r="CF68" s="127"/>
      <c r="CG68" s="10"/>
      <c r="CH68" s="154"/>
    </row>
    <row r="69" spans="2:86" ht="12.75">
      <c r="B69" s="46">
        <v>24</v>
      </c>
      <c r="C69" s="5">
        <f>IF(F69=D$2,0,IF(F69&gt;=F$43,36,'AT'!J41))</f>
        <v>0</v>
      </c>
      <c r="D69" s="5">
        <f>IF('AT'!K41=0,0,IF(F69=D$2,0,1/'AT'!K41))</f>
        <v>0</v>
      </c>
      <c r="E69" s="60" t="str">
        <f t="shared" si="6"/>
        <v>-</v>
      </c>
      <c r="F69" s="656" t="str">
        <f>IF('AT'!D41=0,$D$2,'AT'!D41)</f>
        <v>-</v>
      </c>
      <c r="G69" s="656"/>
      <c r="H69" s="656" t="str">
        <f>IF('AT'!G41=0,$D$2,'AT'!G41)</f>
        <v>-</v>
      </c>
      <c r="I69" s="656"/>
      <c r="J69" s="657">
        <f>'AT'!M41</f>
        <v>0</v>
      </c>
      <c r="K69" s="588"/>
      <c r="L69" s="47">
        <f>'AT'!O41</f>
        <v>0</v>
      </c>
      <c r="M69" s="47">
        <f>'AT'!Q41</f>
        <v>0</v>
      </c>
      <c r="N69" s="53" t="str">
        <f t="shared" si="18"/>
        <v>-</v>
      </c>
      <c r="O69" s="51">
        <f t="shared" si="19"/>
        <v>0</v>
      </c>
      <c r="P69" s="52">
        <f t="shared" si="20"/>
        <v>0</v>
      </c>
      <c r="Q69" s="51">
        <f t="shared" si="7"/>
        <v>0</v>
      </c>
      <c r="R69" s="52">
        <f t="shared" si="8"/>
        <v>0</v>
      </c>
      <c r="S69" s="51">
        <f t="shared" si="9"/>
        <v>0</v>
      </c>
      <c r="T69" s="52">
        <f t="shared" si="10"/>
        <v>0</v>
      </c>
      <c r="U69" s="51">
        <f t="shared" si="11"/>
        <v>0</v>
      </c>
      <c r="V69" s="52">
        <f t="shared" si="12"/>
        <v>0</v>
      </c>
      <c r="W69" s="51">
        <f t="shared" si="13"/>
        <v>0</v>
      </c>
      <c r="X69" s="52">
        <f t="shared" si="14"/>
        <v>0</v>
      </c>
      <c r="Y69" s="51">
        <f t="shared" si="15"/>
        <v>0</v>
      </c>
      <c r="Z69" s="52">
        <f t="shared" si="16"/>
        <v>0</v>
      </c>
      <c r="AA69" s="102">
        <f t="shared" si="17"/>
        <v>0</v>
      </c>
      <c r="AB69" s="51">
        <f t="shared" si="17"/>
        <v>0</v>
      </c>
      <c r="AC69" s="94"/>
      <c r="AD69" s="14"/>
      <c r="AE69" s="14"/>
      <c r="AF69" s="14"/>
      <c r="AG69" s="14"/>
      <c r="AH69" s="23"/>
      <c r="AI69" s="124"/>
      <c r="AJ69" s="94"/>
      <c r="AK69" s="14"/>
      <c r="AL69" s="14"/>
      <c r="AM69" s="10"/>
      <c r="AN69" s="149"/>
      <c r="AO69" s="66"/>
      <c r="AP69" s="124"/>
      <c r="AQ69" s="128"/>
      <c r="AR69" s="14"/>
      <c r="AS69" s="14"/>
      <c r="AT69" s="10"/>
      <c r="AU69" s="149"/>
      <c r="AV69" s="66"/>
      <c r="AW69" s="124"/>
      <c r="AX69" s="128"/>
      <c r="AY69" s="14"/>
      <c r="AZ69" s="14"/>
      <c r="BA69" s="10"/>
      <c r="BB69" s="149"/>
      <c r="BC69" s="66"/>
      <c r="BD69" s="124"/>
      <c r="BE69" s="128"/>
      <c r="BF69" s="14"/>
      <c r="BG69" s="14"/>
      <c r="BH69" s="10"/>
      <c r="BI69" s="149"/>
      <c r="BJ69" s="66"/>
      <c r="BK69" s="124"/>
      <c r="BL69" s="128"/>
      <c r="BM69" s="14"/>
      <c r="BN69" s="14"/>
      <c r="BO69" s="10"/>
      <c r="BP69" s="149"/>
      <c r="BQ69" s="66"/>
      <c r="BR69" s="124"/>
      <c r="BS69" s="128"/>
      <c r="BT69" s="14"/>
      <c r="BU69" s="14"/>
      <c r="BV69" s="10"/>
      <c r="BW69" s="149"/>
      <c r="BX69" s="66"/>
      <c r="BY69" s="124"/>
      <c r="BZ69" s="14"/>
      <c r="CA69" s="14"/>
      <c r="CB69" s="10"/>
      <c r="CC69" s="150"/>
      <c r="CD69" s="150"/>
      <c r="CE69" s="151"/>
      <c r="CF69" s="127"/>
      <c r="CG69" s="10"/>
      <c r="CH69" s="154"/>
    </row>
    <row r="70" spans="2:86" ht="12.75">
      <c r="B70" s="45">
        <v>25</v>
      </c>
      <c r="C70" s="5">
        <f>IF(F70=D$2,0,IF(F70&gt;=F$43,36,'AT'!J42))</f>
        <v>0</v>
      </c>
      <c r="D70" s="5">
        <f>IF('AT'!K42=0,0,IF(F70=D$2,0,1/'AT'!K42))</f>
        <v>0</v>
      </c>
      <c r="E70" s="60" t="str">
        <f t="shared" si="6"/>
        <v>-</v>
      </c>
      <c r="F70" s="656" t="str">
        <f>IF('AT'!D42=0,$D$2,'AT'!D42)</f>
        <v>-</v>
      </c>
      <c r="G70" s="656"/>
      <c r="H70" s="656" t="str">
        <f>IF('AT'!G42=0,$D$2,'AT'!G42)</f>
        <v>-</v>
      </c>
      <c r="I70" s="656"/>
      <c r="J70" s="657">
        <f>'AT'!M42</f>
        <v>0</v>
      </c>
      <c r="K70" s="588"/>
      <c r="L70" s="47">
        <f>'AT'!O42</f>
        <v>0</v>
      </c>
      <c r="M70" s="47">
        <f>'AT'!Q42</f>
        <v>0</v>
      </c>
      <c r="N70" s="53" t="str">
        <f t="shared" si="18"/>
        <v>-</v>
      </c>
      <c r="O70" s="51">
        <f t="shared" si="19"/>
        <v>0</v>
      </c>
      <c r="P70" s="52">
        <f t="shared" si="20"/>
        <v>0</v>
      </c>
      <c r="Q70" s="51">
        <f t="shared" si="7"/>
        <v>0</v>
      </c>
      <c r="R70" s="52">
        <f t="shared" si="8"/>
        <v>0</v>
      </c>
      <c r="S70" s="51">
        <f t="shared" si="9"/>
        <v>0</v>
      </c>
      <c r="T70" s="52">
        <f t="shared" si="10"/>
        <v>0</v>
      </c>
      <c r="U70" s="51">
        <f t="shared" si="11"/>
        <v>0</v>
      </c>
      <c r="V70" s="52">
        <f t="shared" si="12"/>
        <v>0</v>
      </c>
      <c r="W70" s="51">
        <f t="shared" si="13"/>
        <v>0</v>
      </c>
      <c r="X70" s="52">
        <f t="shared" si="14"/>
        <v>0</v>
      </c>
      <c r="Y70" s="51">
        <f t="shared" si="15"/>
        <v>0</v>
      </c>
      <c r="Z70" s="52">
        <f t="shared" si="16"/>
        <v>0</v>
      </c>
      <c r="AA70" s="102">
        <f t="shared" si="17"/>
        <v>0</v>
      </c>
      <c r="AB70" s="51">
        <f t="shared" si="17"/>
        <v>0</v>
      </c>
      <c r="AC70" s="94"/>
      <c r="AD70" s="14"/>
      <c r="AE70" s="14"/>
      <c r="AF70" s="14"/>
      <c r="AG70" s="14"/>
      <c r="AH70" s="23"/>
      <c r="AI70" s="124"/>
      <c r="AJ70" s="94"/>
      <c r="AK70" s="14"/>
      <c r="AL70" s="14"/>
      <c r="AM70" s="10"/>
      <c r="AN70" s="149"/>
      <c r="AO70" s="66"/>
      <c r="AP70" s="124"/>
      <c r="AQ70" s="128"/>
      <c r="AR70" s="14"/>
      <c r="AS70" s="14"/>
      <c r="AT70" s="10"/>
      <c r="AU70" s="149"/>
      <c r="AV70" s="66"/>
      <c r="AW70" s="124"/>
      <c r="AX70" s="128"/>
      <c r="AY70" s="14"/>
      <c r="AZ70" s="14"/>
      <c r="BA70" s="10"/>
      <c r="BB70" s="149"/>
      <c r="BC70" s="66"/>
      <c r="BD70" s="124"/>
      <c r="BE70" s="128"/>
      <c r="BF70" s="14"/>
      <c r="BG70" s="14"/>
      <c r="BH70" s="10"/>
      <c r="BI70" s="149"/>
      <c r="BJ70" s="66"/>
      <c r="BK70" s="124"/>
      <c r="BL70" s="128"/>
      <c r="BM70" s="14"/>
      <c r="BN70" s="14"/>
      <c r="BO70" s="10"/>
      <c r="BP70" s="149"/>
      <c r="BQ70" s="66"/>
      <c r="BR70" s="124"/>
      <c r="BS70" s="128"/>
      <c r="BT70" s="14"/>
      <c r="BU70" s="14"/>
      <c r="BV70" s="10"/>
      <c r="BW70" s="149"/>
      <c r="BX70" s="66"/>
      <c r="BY70" s="124"/>
      <c r="BZ70" s="14"/>
      <c r="CA70" s="14"/>
      <c r="CB70" s="10"/>
      <c r="CC70" s="150"/>
      <c r="CD70" s="150"/>
      <c r="CE70" s="151"/>
      <c r="CF70" s="127"/>
      <c r="CG70" s="10"/>
      <c r="CH70" s="154"/>
    </row>
    <row r="71" spans="2:86" ht="12.75">
      <c r="B71" s="46">
        <v>26</v>
      </c>
      <c r="C71" s="5">
        <f>IF(F71=D$2,0,IF(F71&gt;=F$43,36,'AT'!J43))</f>
        <v>0</v>
      </c>
      <c r="D71" s="5">
        <f>IF('AT'!K43=0,0,IF(F71=D$2,0,1/'AT'!K43))</f>
        <v>0</v>
      </c>
      <c r="E71" s="60" t="str">
        <f t="shared" si="6"/>
        <v>-</v>
      </c>
      <c r="F71" s="656" t="str">
        <f>IF('AT'!D43=0,$D$2,'AT'!D43)</f>
        <v>-</v>
      </c>
      <c r="G71" s="656"/>
      <c r="H71" s="656" t="str">
        <f>IF('AT'!G43=0,$D$2,'AT'!G43)</f>
        <v>-</v>
      </c>
      <c r="I71" s="656"/>
      <c r="J71" s="657">
        <f>'AT'!M43</f>
        <v>0</v>
      </c>
      <c r="K71" s="588"/>
      <c r="L71" s="47">
        <f>'AT'!O43</f>
        <v>0</v>
      </c>
      <c r="M71" s="47">
        <f>'AT'!Q43</f>
        <v>0</v>
      </c>
      <c r="N71" s="53" t="str">
        <f t="shared" si="18"/>
        <v>-</v>
      </c>
      <c r="O71" s="51">
        <f t="shared" si="19"/>
        <v>0</v>
      </c>
      <c r="P71" s="52">
        <f t="shared" si="20"/>
        <v>0</v>
      </c>
      <c r="Q71" s="51">
        <f t="shared" si="7"/>
        <v>0</v>
      </c>
      <c r="R71" s="52">
        <f t="shared" si="8"/>
        <v>0</v>
      </c>
      <c r="S71" s="51">
        <f t="shared" si="9"/>
        <v>0</v>
      </c>
      <c r="T71" s="52">
        <f t="shared" si="10"/>
        <v>0</v>
      </c>
      <c r="U71" s="51">
        <f t="shared" si="11"/>
        <v>0</v>
      </c>
      <c r="V71" s="52">
        <f t="shared" si="12"/>
        <v>0</v>
      </c>
      <c r="W71" s="51">
        <f t="shared" si="13"/>
        <v>0</v>
      </c>
      <c r="X71" s="52">
        <f t="shared" si="14"/>
        <v>0</v>
      </c>
      <c r="Y71" s="51">
        <f t="shared" si="15"/>
        <v>0</v>
      </c>
      <c r="Z71" s="52">
        <f t="shared" si="16"/>
        <v>0</v>
      </c>
      <c r="AA71" s="102">
        <f t="shared" si="17"/>
        <v>0</v>
      </c>
      <c r="AB71" s="51">
        <f t="shared" si="17"/>
        <v>0</v>
      </c>
      <c r="AC71" s="94"/>
      <c r="AD71" s="14"/>
      <c r="AE71" s="14"/>
      <c r="AF71" s="14"/>
      <c r="AG71" s="14"/>
      <c r="AH71" s="23"/>
      <c r="AI71" s="124"/>
      <c r="AJ71" s="94"/>
      <c r="AK71" s="14"/>
      <c r="AL71" s="14"/>
      <c r="AM71" s="10"/>
      <c r="AN71" s="149"/>
      <c r="AO71" s="66"/>
      <c r="AP71" s="124"/>
      <c r="AQ71" s="128"/>
      <c r="AR71" s="14"/>
      <c r="AS71" s="14"/>
      <c r="AT71" s="10"/>
      <c r="AU71" s="149"/>
      <c r="AV71" s="66"/>
      <c r="AW71" s="124"/>
      <c r="AX71" s="128"/>
      <c r="AY71" s="14"/>
      <c r="AZ71" s="14"/>
      <c r="BA71" s="10"/>
      <c r="BB71" s="149"/>
      <c r="BC71" s="66"/>
      <c r="BD71" s="124"/>
      <c r="BE71" s="128"/>
      <c r="BF71" s="14"/>
      <c r="BG71" s="14"/>
      <c r="BH71" s="10"/>
      <c r="BI71" s="149"/>
      <c r="BJ71" s="66"/>
      <c r="BK71" s="124"/>
      <c r="BL71" s="128"/>
      <c r="BM71" s="14"/>
      <c r="BN71" s="14"/>
      <c r="BO71" s="10"/>
      <c r="BP71" s="149"/>
      <c r="BQ71" s="66"/>
      <c r="BR71" s="124"/>
      <c r="BS71" s="128"/>
      <c r="BT71" s="14"/>
      <c r="BU71" s="14"/>
      <c r="BV71" s="10"/>
      <c r="BW71" s="149"/>
      <c r="BX71" s="66"/>
      <c r="BY71" s="124"/>
      <c r="BZ71" s="14"/>
      <c r="CA71" s="14"/>
      <c r="CB71" s="10"/>
      <c r="CC71" s="150"/>
      <c r="CD71" s="150"/>
      <c r="CE71" s="151"/>
      <c r="CF71" s="127"/>
      <c r="CG71" s="10"/>
      <c r="CH71" s="154"/>
    </row>
    <row r="72" spans="2:86" ht="12.75">
      <c r="B72" s="45">
        <v>27</v>
      </c>
      <c r="C72" s="5">
        <f>IF(F72=D$2,0,IF(F72&gt;=F$43,36,'AT'!J44))</f>
        <v>0</v>
      </c>
      <c r="D72" s="5">
        <f>IF('AT'!K44=0,0,IF(F72=D$2,0,1/'AT'!K44))</f>
        <v>0</v>
      </c>
      <c r="E72" s="60" t="str">
        <f t="shared" si="6"/>
        <v>-</v>
      </c>
      <c r="F72" s="656" t="str">
        <f>IF('AT'!D44=0,$D$2,'AT'!D44)</f>
        <v>-</v>
      </c>
      <c r="G72" s="656"/>
      <c r="H72" s="656" t="str">
        <f>IF('AT'!G44=0,$D$2,'AT'!G44)</f>
        <v>-</v>
      </c>
      <c r="I72" s="656"/>
      <c r="J72" s="657">
        <f>'AT'!M44</f>
        <v>0</v>
      </c>
      <c r="K72" s="588"/>
      <c r="L72" s="47">
        <f>'AT'!O44</f>
        <v>0</v>
      </c>
      <c r="M72" s="47">
        <f>'AT'!Q44</f>
        <v>0</v>
      </c>
      <c r="N72" s="53" t="str">
        <f t="shared" si="18"/>
        <v>-</v>
      </c>
      <c r="O72" s="51">
        <f t="shared" si="19"/>
        <v>0</v>
      </c>
      <c r="P72" s="52">
        <f t="shared" si="20"/>
        <v>0</v>
      </c>
      <c r="Q72" s="51">
        <f t="shared" si="7"/>
        <v>0</v>
      </c>
      <c r="R72" s="52">
        <f t="shared" si="8"/>
        <v>0</v>
      </c>
      <c r="S72" s="51">
        <f t="shared" si="9"/>
        <v>0</v>
      </c>
      <c r="T72" s="52">
        <f t="shared" si="10"/>
        <v>0</v>
      </c>
      <c r="U72" s="51">
        <f t="shared" si="11"/>
        <v>0</v>
      </c>
      <c r="V72" s="52">
        <f t="shared" si="12"/>
        <v>0</v>
      </c>
      <c r="W72" s="51">
        <f t="shared" si="13"/>
        <v>0</v>
      </c>
      <c r="X72" s="52">
        <f t="shared" si="14"/>
        <v>0</v>
      </c>
      <c r="Y72" s="51">
        <f t="shared" si="15"/>
        <v>0</v>
      </c>
      <c r="Z72" s="52">
        <f t="shared" si="16"/>
        <v>0</v>
      </c>
      <c r="AA72" s="102">
        <f aca="true" t="shared" si="21" ref="AA72:AB75">IF($N72=$AA$44/36,$M72,0)</f>
        <v>0</v>
      </c>
      <c r="AB72" s="51">
        <f t="shared" si="21"/>
        <v>0</v>
      </c>
      <c r="AC72" s="94"/>
      <c r="AD72" s="14"/>
      <c r="AE72" s="14"/>
      <c r="AF72" s="14"/>
      <c r="AG72" s="14"/>
      <c r="AH72" s="23"/>
      <c r="AI72" s="124"/>
      <c r="AJ72" s="94"/>
      <c r="AK72" s="14"/>
      <c r="AL72" s="14"/>
      <c r="AM72" s="10"/>
      <c r="AN72" s="149"/>
      <c r="AO72" s="66"/>
      <c r="AP72" s="124"/>
      <c r="AQ72" s="128"/>
      <c r="AR72" s="14"/>
      <c r="AS72" s="14"/>
      <c r="AT72" s="10"/>
      <c r="AU72" s="149"/>
      <c r="AV72" s="66"/>
      <c r="AW72" s="124"/>
      <c r="AX72" s="128"/>
      <c r="AY72" s="14"/>
      <c r="AZ72" s="14"/>
      <c r="BA72" s="10"/>
      <c r="BB72" s="149"/>
      <c r="BC72" s="66"/>
      <c r="BD72" s="124"/>
      <c r="BE72" s="128"/>
      <c r="BF72" s="14"/>
      <c r="BG72" s="14"/>
      <c r="BH72" s="10"/>
      <c r="BI72" s="149"/>
      <c r="BJ72" s="66"/>
      <c r="BK72" s="124"/>
      <c r="BL72" s="128"/>
      <c r="BM72" s="14"/>
      <c r="BN72" s="14"/>
      <c r="BO72" s="10"/>
      <c r="BP72" s="149"/>
      <c r="BQ72" s="66"/>
      <c r="BR72" s="124"/>
      <c r="BS72" s="128"/>
      <c r="BT72" s="14"/>
      <c r="BU72" s="14"/>
      <c r="BV72" s="10"/>
      <c r="BW72" s="149"/>
      <c r="BX72" s="66"/>
      <c r="BY72" s="124"/>
      <c r="BZ72" s="14"/>
      <c r="CA72" s="14"/>
      <c r="CB72" s="10"/>
      <c r="CC72" s="150"/>
      <c r="CD72" s="150"/>
      <c r="CE72" s="151"/>
      <c r="CF72" s="127"/>
      <c r="CG72" s="10"/>
      <c r="CH72" s="154"/>
    </row>
    <row r="73" spans="2:86" ht="12.75">
      <c r="B73" s="46">
        <v>28</v>
      </c>
      <c r="C73" s="5">
        <f>IF(F73=D$2,0,IF(F73&gt;=F$43,36,'AT'!J45))</f>
        <v>0</v>
      </c>
      <c r="D73" s="5">
        <f>IF('AT'!K45=0,0,IF(F73=D$2,0,1/'AT'!K45))</f>
        <v>0</v>
      </c>
      <c r="E73" s="60" t="str">
        <f t="shared" si="6"/>
        <v>-</v>
      </c>
      <c r="F73" s="656" t="str">
        <f>IF('AT'!D45=0,$D$2,'AT'!D45)</f>
        <v>-</v>
      </c>
      <c r="G73" s="656"/>
      <c r="H73" s="656" t="str">
        <f>IF('AT'!G45=0,$D$2,'AT'!G45)</f>
        <v>-</v>
      </c>
      <c r="I73" s="656"/>
      <c r="J73" s="657">
        <f>'AT'!M45</f>
        <v>0</v>
      </c>
      <c r="K73" s="588"/>
      <c r="L73" s="47">
        <f>'AT'!O45</f>
        <v>0</v>
      </c>
      <c r="M73" s="47">
        <f>'AT'!Q45</f>
        <v>0</v>
      </c>
      <c r="N73" s="53" t="str">
        <f t="shared" si="18"/>
        <v>-</v>
      </c>
      <c r="O73" s="51">
        <f t="shared" si="19"/>
        <v>0</v>
      </c>
      <c r="P73" s="52">
        <f t="shared" si="20"/>
        <v>0</v>
      </c>
      <c r="Q73" s="51">
        <f t="shared" si="7"/>
        <v>0</v>
      </c>
      <c r="R73" s="52">
        <f t="shared" si="8"/>
        <v>0</v>
      </c>
      <c r="S73" s="51">
        <f t="shared" si="9"/>
        <v>0</v>
      </c>
      <c r="T73" s="52">
        <f t="shared" si="10"/>
        <v>0</v>
      </c>
      <c r="U73" s="51">
        <f t="shared" si="11"/>
        <v>0</v>
      </c>
      <c r="V73" s="52">
        <f t="shared" si="12"/>
        <v>0</v>
      </c>
      <c r="W73" s="51">
        <f t="shared" si="13"/>
        <v>0</v>
      </c>
      <c r="X73" s="52">
        <f t="shared" si="14"/>
        <v>0</v>
      </c>
      <c r="Y73" s="51">
        <f t="shared" si="15"/>
        <v>0</v>
      </c>
      <c r="Z73" s="52">
        <f t="shared" si="16"/>
        <v>0</v>
      </c>
      <c r="AA73" s="102">
        <f t="shared" si="21"/>
        <v>0</v>
      </c>
      <c r="AB73" s="51">
        <f t="shared" si="21"/>
        <v>0</v>
      </c>
      <c r="AC73" s="94"/>
      <c r="AD73" s="14"/>
      <c r="AE73" s="14"/>
      <c r="AF73" s="14"/>
      <c r="AG73" s="14"/>
      <c r="AH73" s="23"/>
      <c r="AI73" s="124"/>
      <c r="AJ73" s="94"/>
      <c r="AK73" s="14"/>
      <c r="AL73" s="14"/>
      <c r="AM73" s="10"/>
      <c r="AN73" s="149"/>
      <c r="AO73" s="66"/>
      <c r="AP73" s="124"/>
      <c r="AQ73" s="128"/>
      <c r="AR73" s="14"/>
      <c r="AS73" s="14"/>
      <c r="AT73" s="10"/>
      <c r="AU73" s="149"/>
      <c r="AV73" s="66"/>
      <c r="AW73" s="124"/>
      <c r="AX73" s="128"/>
      <c r="AY73" s="14"/>
      <c r="AZ73" s="14"/>
      <c r="BA73" s="10"/>
      <c r="BB73" s="149"/>
      <c r="BC73" s="66"/>
      <c r="BD73" s="124"/>
      <c r="BE73" s="128"/>
      <c r="BF73" s="14"/>
      <c r="BG73" s="14"/>
      <c r="BH73" s="10"/>
      <c r="BI73" s="149"/>
      <c r="BJ73" s="66"/>
      <c r="BK73" s="124"/>
      <c r="BL73" s="128"/>
      <c r="BM73" s="14"/>
      <c r="BN73" s="14"/>
      <c r="BO73" s="10"/>
      <c r="BP73" s="149"/>
      <c r="BQ73" s="66"/>
      <c r="BR73" s="124"/>
      <c r="BS73" s="128"/>
      <c r="BT73" s="14"/>
      <c r="BU73" s="14"/>
      <c r="BV73" s="10"/>
      <c r="BW73" s="149"/>
      <c r="BX73" s="66"/>
      <c r="BY73" s="124"/>
      <c r="BZ73" s="14"/>
      <c r="CA73" s="14"/>
      <c r="CB73" s="10"/>
      <c r="CC73" s="150"/>
      <c r="CD73" s="150"/>
      <c r="CE73" s="151"/>
      <c r="CF73" s="127"/>
      <c r="CG73" s="10"/>
      <c r="CH73" s="154"/>
    </row>
    <row r="74" spans="2:86" ht="12.75">
      <c r="B74" s="45">
        <v>29</v>
      </c>
      <c r="C74" s="5">
        <f>IF(F74=D$2,0,IF(F74&gt;=F$43,36,'AT'!J46))</f>
        <v>0</v>
      </c>
      <c r="D74" s="5">
        <f>IF('AT'!K46=0,0,IF(F74=D$2,0,1/'AT'!K46))</f>
        <v>0</v>
      </c>
      <c r="E74" s="60" t="str">
        <f t="shared" si="6"/>
        <v>-</v>
      </c>
      <c r="F74" s="656" t="str">
        <f>IF('AT'!D46=0,$D$2,'AT'!D46)</f>
        <v>-</v>
      </c>
      <c r="G74" s="656"/>
      <c r="H74" s="656" t="str">
        <f>IF('AT'!G46=0,$D$2,'AT'!G46)</f>
        <v>-</v>
      </c>
      <c r="I74" s="656"/>
      <c r="J74" s="657">
        <f>'AT'!M46</f>
        <v>0</v>
      </c>
      <c r="K74" s="588"/>
      <c r="L74" s="47">
        <f>'AT'!O46</f>
        <v>0</v>
      </c>
      <c r="M74" s="47">
        <f>'AT'!Q46</f>
        <v>0</v>
      </c>
      <c r="N74" s="53" t="str">
        <f t="shared" si="18"/>
        <v>-</v>
      </c>
      <c r="O74" s="51">
        <f t="shared" si="19"/>
        <v>0</v>
      </c>
      <c r="P74" s="52">
        <f t="shared" si="20"/>
        <v>0</v>
      </c>
      <c r="Q74" s="51">
        <f t="shared" si="7"/>
        <v>0</v>
      </c>
      <c r="R74" s="52">
        <f t="shared" si="8"/>
        <v>0</v>
      </c>
      <c r="S74" s="51">
        <f t="shared" si="9"/>
        <v>0</v>
      </c>
      <c r="T74" s="52">
        <f t="shared" si="10"/>
        <v>0</v>
      </c>
      <c r="U74" s="51">
        <f t="shared" si="11"/>
        <v>0</v>
      </c>
      <c r="V74" s="52">
        <f t="shared" si="12"/>
        <v>0</v>
      </c>
      <c r="W74" s="51">
        <f t="shared" si="13"/>
        <v>0</v>
      </c>
      <c r="X74" s="52">
        <f t="shared" si="14"/>
        <v>0</v>
      </c>
      <c r="Y74" s="51">
        <f t="shared" si="15"/>
        <v>0</v>
      </c>
      <c r="Z74" s="52">
        <f t="shared" si="16"/>
        <v>0</v>
      </c>
      <c r="AA74" s="102">
        <f t="shared" si="21"/>
        <v>0</v>
      </c>
      <c r="AB74" s="51">
        <f t="shared" si="21"/>
        <v>0</v>
      </c>
      <c r="AC74" s="94"/>
      <c r="AD74" s="14"/>
      <c r="AE74" s="14"/>
      <c r="AF74" s="14"/>
      <c r="AG74" s="14"/>
      <c r="AH74" s="23"/>
      <c r="AI74" s="124"/>
      <c r="AJ74" s="94"/>
      <c r="AK74" s="14"/>
      <c r="AL74" s="14"/>
      <c r="AM74" s="10"/>
      <c r="AN74" s="149"/>
      <c r="AO74" s="66"/>
      <c r="AP74" s="124"/>
      <c r="AQ74" s="128"/>
      <c r="AR74" s="14"/>
      <c r="AS74" s="14"/>
      <c r="AT74" s="10"/>
      <c r="AU74" s="149"/>
      <c r="AV74" s="66"/>
      <c r="AW74" s="124"/>
      <c r="AX74" s="128"/>
      <c r="AY74" s="14"/>
      <c r="AZ74" s="14"/>
      <c r="BA74" s="10"/>
      <c r="BB74" s="149"/>
      <c r="BC74" s="66"/>
      <c r="BD74" s="124"/>
      <c r="BE74" s="128"/>
      <c r="BF74" s="14"/>
      <c r="BG74" s="14"/>
      <c r="BH74" s="10"/>
      <c r="BI74" s="149"/>
      <c r="BJ74" s="66"/>
      <c r="BK74" s="124"/>
      <c r="BL74" s="128"/>
      <c r="BM74" s="14"/>
      <c r="BN74" s="14"/>
      <c r="BO74" s="10"/>
      <c r="BP74" s="149"/>
      <c r="BQ74" s="66"/>
      <c r="BR74" s="124"/>
      <c r="BS74" s="128"/>
      <c r="BT74" s="14"/>
      <c r="BU74" s="14"/>
      <c r="BV74" s="10"/>
      <c r="BW74" s="149"/>
      <c r="BX74" s="66"/>
      <c r="BY74" s="124"/>
      <c r="BZ74" s="14"/>
      <c r="CA74" s="14"/>
      <c r="CB74" s="10"/>
      <c r="CC74" s="150"/>
      <c r="CD74" s="150"/>
      <c r="CE74" s="151"/>
      <c r="CF74" s="127"/>
      <c r="CG74" s="10"/>
      <c r="CH74" s="154"/>
    </row>
    <row r="75" spans="2:86" ht="13.5" thickBot="1">
      <c r="B75" s="46">
        <v>30</v>
      </c>
      <c r="C75" s="5">
        <f>IF(F75=D$2,0,IF(F75&gt;=F$43,36,'AT'!J47))</f>
        <v>0</v>
      </c>
      <c r="D75" s="5">
        <f>IF('AT'!K47=0,0,IF(F75=D$2,0,1/'AT'!K47))</f>
        <v>0</v>
      </c>
      <c r="E75" s="60" t="str">
        <f t="shared" si="6"/>
        <v>-</v>
      </c>
      <c r="F75" s="656" t="str">
        <f>IF('AT'!D47=0,$D$2,'AT'!D47)</f>
        <v>-</v>
      </c>
      <c r="G75" s="656"/>
      <c r="H75" s="656" t="str">
        <f>IF('AT'!G47=0,$D$2,'AT'!G47)</f>
        <v>-</v>
      </c>
      <c r="I75" s="656"/>
      <c r="J75" s="657">
        <f>'AT'!M47</f>
        <v>0</v>
      </c>
      <c r="K75" s="588"/>
      <c r="L75" s="47">
        <f>'AT'!O47</f>
        <v>0</v>
      </c>
      <c r="M75" s="47">
        <f>'AT'!Q47</f>
        <v>0</v>
      </c>
      <c r="N75" s="53" t="str">
        <f t="shared" si="18"/>
        <v>-</v>
      </c>
      <c r="O75" s="206">
        <f t="shared" si="19"/>
        <v>0</v>
      </c>
      <c r="P75" s="207">
        <f t="shared" si="20"/>
        <v>0</v>
      </c>
      <c r="Q75" s="208">
        <f t="shared" si="7"/>
        <v>0</v>
      </c>
      <c r="R75" s="207">
        <f t="shared" si="8"/>
        <v>0</v>
      </c>
      <c r="S75" s="208">
        <f t="shared" si="9"/>
        <v>0</v>
      </c>
      <c r="T75" s="207">
        <f t="shared" si="10"/>
        <v>0</v>
      </c>
      <c r="U75" s="208">
        <f t="shared" si="11"/>
        <v>0</v>
      </c>
      <c r="V75" s="207">
        <f t="shared" si="12"/>
        <v>0</v>
      </c>
      <c r="W75" s="208">
        <f t="shared" si="13"/>
        <v>0</v>
      </c>
      <c r="X75" s="207">
        <f t="shared" si="14"/>
        <v>0</v>
      </c>
      <c r="Y75" s="208">
        <f t="shared" si="15"/>
        <v>0</v>
      </c>
      <c r="Z75" s="207">
        <f t="shared" si="16"/>
        <v>0</v>
      </c>
      <c r="AA75" s="206">
        <f t="shared" si="21"/>
        <v>0</v>
      </c>
      <c r="AB75" s="208">
        <f t="shared" si="21"/>
        <v>0</v>
      </c>
      <c r="AC75" s="94"/>
      <c r="AD75" s="14"/>
      <c r="AE75" s="14"/>
      <c r="AF75" s="14"/>
      <c r="AG75" s="14"/>
      <c r="AH75" s="23"/>
      <c r="AI75" s="124"/>
      <c r="AJ75" s="94"/>
      <c r="AK75" s="14"/>
      <c r="AL75" s="14"/>
      <c r="AM75" s="10"/>
      <c r="AN75" s="149"/>
      <c r="AO75" s="66"/>
      <c r="AP75" s="124"/>
      <c r="AQ75" s="128"/>
      <c r="AR75" s="14"/>
      <c r="AS75" s="14"/>
      <c r="AT75" s="10"/>
      <c r="AU75" s="149"/>
      <c r="AV75" s="66"/>
      <c r="AW75" s="124"/>
      <c r="AX75" s="128"/>
      <c r="AY75" s="14"/>
      <c r="AZ75" s="14"/>
      <c r="BA75" s="10"/>
      <c r="BB75" s="149"/>
      <c r="BC75" s="66"/>
      <c r="BD75" s="124"/>
      <c r="BE75" s="128"/>
      <c r="BF75" s="14"/>
      <c r="BG75" s="14"/>
      <c r="BH75" s="10"/>
      <c r="BI75" s="149"/>
      <c r="BJ75" s="66"/>
      <c r="BK75" s="124"/>
      <c r="BL75" s="128"/>
      <c r="BM75" s="14"/>
      <c r="BN75" s="14"/>
      <c r="BO75" s="10"/>
      <c r="BP75" s="149"/>
      <c r="BQ75" s="66"/>
      <c r="BR75" s="124"/>
      <c r="BS75" s="128"/>
      <c r="BT75" s="14"/>
      <c r="BU75" s="14"/>
      <c r="BV75" s="10"/>
      <c r="BW75" s="149"/>
      <c r="BX75" s="66"/>
      <c r="BY75" s="124"/>
      <c r="BZ75" s="14"/>
      <c r="CA75" s="14"/>
      <c r="CB75" s="10"/>
      <c r="CC75" s="150"/>
      <c r="CD75" s="150"/>
      <c r="CE75" s="151"/>
      <c r="CF75" s="127"/>
      <c r="CG75" s="10"/>
      <c r="CH75" s="154"/>
    </row>
    <row r="76" spans="4:86" ht="13.5" thickTop="1">
      <c r="D76" s="45"/>
      <c r="E76" s="161"/>
      <c r="F76" s="162"/>
      <c r="G76" s="162"/>
      <c r="H76" s="162"/>
      <c r="I76" s="162"/>
      <c r="J76" s="163"/>
      <c r="K76" s="37"/>
      <c r="L76" s="589" t="s">
        <v>95</v>
      </c>
      <c r="M76" s="589"/>
      <c r="N76" s="658"/>
      <c r="O76" s="223">
        <f aca="true" t="shared" si="22" ref="O76:AB76">SUM(O46:O75)</f>
        <v>0</v>
      </c>
      <c r="P76" s="224">
        <f t="shared" si="22"/>
        <v>0</v>
      </c>
      <c r="Q76" s="223">
        <f t="shared" si="22"/>
        <v>0</v>
      </c>
      <c r="R76" s="224">
        <f t="shared" si="22"/>
        <v>0</v>
      </c>
      <c r="S76" s="223">
        <f t="shared" si="22"/>
        <v>0</v>
      </c>
      <c r="T76" s="224">
        <f t="shared" si="22"/>
        <v>0</v>
      </c>
      <c r="U76" s="223">
        <f t="shared" si="22"/>
        <v>0</v>
      </c>
      <c r="V76" s="224">
        <f t="shared" si="22"/>
        <v>0</v>
      </c>
      <c r="W76" s="223">
        <f t="shared" si="22"/>
        <v>0</v>
      </c>
      <c r="X76" s="224">
        <f t="shared" si="22"/>
        <v>0</v>
      </c>
      <c r="Y76" s="223">
        <f t="shared" si="22"/>
        <v>0</v>
      </c>
      <c r="Z76" s="224">
        <f t="shared" si="22"/>
        <v>0</v>
      </c>
      <c r="AA76" s="223">
        <f t="shared" si="22"/>
        <v>0</v>
      </c>
      <c r="AB76" s="225">
        <f t="shared" si="22"/>
        <v>0</v>
      </c>
      <c r="AC76" s="94"/>
      <c r="AD76" s="14"/>
      <c r="AE76" s="14"/>
      <c r="AF76" s="14"/>
      <c r="AG76" s="14"/>
      <c r="AH76" s="23"/>
      <c r="AI76" s="124"/>
      <c r="AJ76" s="94"/>
      <c r="AK76" s="14"/>
      <c r="AL76" s="14"/>
      <c r="AM76" s="10"/>
      <c r="AN76" s="149"/>
      <c r="AO76" s="66"/>
      <c r="AP76" s="124"/>
      <c r="AQ76" s="128"/>
      <c r="AR76" s="14"/>
      <c r="AS76" s="14"/>
      <c r="AT76" s="10"/>
      <c r="AU76" s="149"/>
      <c r="AV76" s="66"/>
      <c r="AW76" s="124"/>
      <c r="AX76" s="128"/>
      <c r="AY76" s="14"/>
      <c r="AZ76" s="14"/>
      <c r="BA76" s="10"/>
      <c r="BB76" s="149"/>
      <c r="BC76" s="66"/>
      <c r="BD76" s="124"/>
      <c r="BE76" s="128"/>
      <c r="BF76" s="14"/>
      <c r="BG76" s="14"/>
      <c r="BH76" s="10"/>
      <c r="BI76" s="149"/>
      <c r="BJ76" s="66"/>
      <c r="BK76" s="124"/>
      <c r="BL76" s="128"/>
      <c r="BM76" s="14"/>
      <c r="BN76" s="14"/>
      <c r="BO76" s="10"/>
      <c r="BP76" s="149"/>
      <c r="BQ76" s="66"/>
      <c r="BR76" s="124"/>
      <c r="BS76" s="128"/>
      <c r="BT76" s="14"/>
      <c r="BU76" s="14"/>
      <c r="BV76" s="10"/>
      <c r="BW76" s="149"/>
      <c r="BX76" s="66"/>
      <c r="BY76" s="124"/>
      <c r="BZ76" s="14"/>
      <c r="CA76" s="14"/>
      <c r="CB76" s="10"/>
      <c r="CC76" s="150"/>
      <c r="CD76" s="150"/>
      <c r="CE76" s="151"/>
      <c r="CF76" s="127"/>
      <c r="CG76" s="10"/>
      <c r="CH76" s="154"/>
    </row>
    <row r="77" spans="4:86" ht="12.75">
      <c r="D77" s="45"/>
      <c r="E77" s="656" t="s">
        <v>125</v>
      </c>
      <c r="F77" s="656"/>
      <c r="G77" s="656"/>
      <c r="H77" s="656"/>
      <c r="I77" s="656"/>
      <c r="J77" s="656"/>
      <c r="K77" s="656"/>
      <c r="L77" s="656"/>
      <c r="M77" s="28">
        <f>'AT'!$Q$49</f>
        <v>0</v>
      </c>
      <c r="N77" s="57">
        <f>IF(M77=0,0,36/36*IF('AT'!$AD$56=2,1/2,'AT'!$AD$56))</f>
        <v>0</v>
      </c>
      <c r="O77" s="160"/>
      <c r="P77" s="52">
        <f>IF($N77=$O$44/36,$M77,0)</f>
        <v>0</v>
      </c>
      <c r="Q77" s="160"/>
      <c r="R77" s="52">
        <f>IF($N77=$Q$44/36,$M77,0)</f>
        <v>0</v>
      </c>
      <c r="S77" s="160"/>
      <c r="T77" s="52">
        <f>IF($N77=$S$44/36,$M77,0)</f>
        <v>0</v>
      </c>
      <c r="U77" s="160"/>
      <c r="V77" s="52">
        <f>IF($N77=$U$44/36,$M77,0)</f>
        <v>0</v>
      </c>
      <c r="W77" s="160"/>
      <c r="X77" s="52">
        <f>IF($N77=$W$44/36,$M77,0)</f>
        <v>0</v>
      </c>
      <c r="Y77" s="160"/>
      <c r="Z77" s="52">
        <f>IF($N77=$Y$44/36,$M77,0)</f>
        <v>0</v>
      </c>
      <c r="AA77" s="160"/>
      <c r="AB77" s="129">
        <f>IF($N77=$AA$44/36,$M77,0)</f>
        <v>0</v>
      </c>
      <c r="AC77" s="94"/>
      <c r="AD77" s="14"/>
      <c r="AE77" s="14"/>
      <c r="AF77" s="10"/>
      <c r="AG77" s="124"/>
      <c r="AH77" s="66"/>
      <c r="AI77" s="124"/>
      <c r="AJ77" s="94"/>
      <c r="AK77" s="14"/>
      <c r="AL77" s="14"/>
      <c r="AM77" s="10"/>
      <c r="AN77" s="149"/>
      <c r="AO77" s="66"/>
      <c r="AP77" s="124"/>
      <c r="AQ77" s="128"/>
      <c r="AR77" s="14"/>
      <c r="AS77" s="14"/>
      <c r="AT77" s="10"/>
      <c r="AU77" s="149"/>
      <c r="AV77" s="66"/>
      <c r="AW77" s="124"/>
      <c r="AX77" s="128"/>
      <c r="AY77" s="14"/>
      <c r="AZ77" s="14"/>
      <c r="BA77" s="10"/>
      <c r="BB77" s="149"/>
      <c r="BC77" s="66"/>
      <c r="BD77" s="124"/>
      <c r="BE77" s="128"/>
      <c r="BF77" s="14"/>
      <c r="BG77" s="14"/>
      <c r="BH77" s="10"/>
      <c r="BI77" s="149"/>
      <c r="BJ77" s="66"/>
      <c r="BK77" s="124"/>
      <c r="BL77" s="128"/>
      <c r="BM77" s="14"/>
      <c r="BN77" s="14"/>
      <c r="BO77" s="10"/>
      <c r="BP77" s="149"/>
      <c r="BQ77" s="66"/>
      <c r="BR77" s="124"/>
      <c r="BS77" s="128"/>
      <c r="BT77" s="14"/>
      <c r="BU77" s="14"/>
      <c r="BV77" s="10"/>
      <c r="BW77" s="149"/>
      <c r="BX77" s="66"/>
      <c r="BY77" s="124"/>
      <c r="BZ77" s="14"/>
      <c r="CA77" s="14"/>
      <c r="CB77" s="10"/>
      <c r="CC77" s="150"/>
      <c r="CD77" s="150"/>
      <c r="CE77" s="151"/>
      <c r="CF77" s="127"/>
      <c r="CG77" s="10"/>
      <c r="CH77" s="154"/>
    </row>
    <row r="78" spans="4:86" ht="12.75">
      <c r="D78" s="45"/>
      <c r="E78" s="130"/>
      <c r="F78" s="131"/>
      <c r="G78" s="134"/>
      <c r="H78" s="131"/>
      <c r="I78" s="131"/>
      <c r="J78" s="132"/>
      <c r="K78" s="14"/>
      <c r="L78" s="638" t="s">
        <v>96</v>
      </c>
      <c r="M78" s="639"/>
      <c r="N78" s="661"/>
      <c r="O78" s="185">
        <f>O76+ROUND(((P76+P77-1)/30),0)</f>
        <v>0</v>
      </c>
      <c r="P78" s="135"/>
      <c r="Q78" s="170">
        <f>Q76+ROUND(((R76+R77-1)/30),0)</f>
        <v>0</v>
      </c>
      <c r="R78" s="135"/>
      <c r="S78" s="172">
        <f>S76+ROUND(((T76+T77-1)/30),0)</f>
        <v>0</v>
      </c>
      <c r="T78" s="135"/>
      <c r="U78" s="174">
        <f>U76+ROUND(((V76+V77-1)/30),0)</f>
        <v>0</v>
      </c>
      <c r="V78" s="135"/>
      <c r="W78" s="176">
        <f>W76+ROUND(((X76+X77-1)/30),0)</f>
        <v>0</v>
      </c>
      <c r="X78" s="135"/>
      <c r="Y78" s="178">
        <f>Y76+ROUND(((Z76+Z77-1)/30),0)</f>
        <v>0</v>
      </c>
      <c r="Z78" s="135"/>
      <c r="AA78" s="180">
        <f>AA76+ROUND(((AB76+AB77-1)/30),0)</f>
        <v>0</v>
      </c>
      <c r="AB78" s="136"/>
      <c r="AC78" s="94"/>
      <c r="AD78" s="14"/>
      <c r="AE78" s="14"/>
      <c r="AF78" s="10"/>
      <c r="AG78" s="124"/>
      <c r="AH78" s="66"/>
      <c r="AI78" s="124"/>
      <c r="AJ78" s="94"/>
      <c r="AK78" s="14"/>
      <c r="AL78" s="14"/>
      <c r="AM78" s="10"/>
      <c r="AN78" s="149"/>
      <c r="AO78" s="66"/>
      <c r="AP78" s="124"/>
      <c r="AQ78" s="128"/>
      <c r="AR78" s="14"/>
      <c r="AS78" s="14"/>
      <c r="AT78" s="10"/>
      <c r="AU78" s="149"/>
      <c r="AV78" s="66"/>
      <c r="AW78" s="124"/>
      <c r="AX78" s="128"/>
      <c r="AY78" s="14"/>
      <c r="AZ78" s="14"/>
      <c r="BA78" s="10"/>
      <c r="BB78" s="149"/>
      <c r="BC78" s="66"/>
      <c r="BD78" s="124"/>
      <c r="BE78" s="128"/>
      <c r="BF78" s="14"/>
      <c r="BG78" s="14"/>
      <c r="BH78" s="10"/>
      <c r="BI78" s="149"/>
      <c r="BJ78" s="66"/>
      <c r="BK78" s="124"/>
      <c r="BL78" s="128"/>
      <c r="BM78" s="14"/>
      <c r="BN78" s="14"/>
      <c r="BO78" s="10"/>
      <c r="BP78" s="149"/>
      <c r="BQ78" s="66"/>
      <c r="BR78" s="124"/>
      <c r="BS78" s="128"/>
      <c r="BT78" s="14"/>
      <c r="BU78" s="14"/>
      <c r="BV78" s="10"/>
      <c r="BW78" s="149"/>
      <c r="BX78" s="66"/>
      <c r="BY78" s="124"/>
      <c r="BZ78" s="14"/>
      <c r="CA78" s="14"/>
      <c r="CB78" s="10"/>
      <c r="CC78" s="150"/>
      <c r="CD78" s="150"/>
      <c r="CE78" s="151"/>
      <c r="CF78" s="127"/>
      <c r="CG78" s="10"/>
      <c r="CH78" s="154"/>
    </row>
    <row r="79" spans="4:86" ht="12.75">
      <c r="D79" s="45"/>
      <c r="L79" s="503" t="s">
        <v>126</v>
      </c>
      <c r="M79" s="504"/>
      <c r="N79" s="655"/>
      <c r="O79" s="101" t="s">
        <v>4</v>
      </c>
      <c r="P79" s="119">
        <f>P76+P77-((ROUND(((P76+P77-1)/30),0)*30))</f>
        <v>0</v>
      </c>
      <c r="Q79" s="101" t="s">
        <v>4</v>
      </c>
      <c r="R79" s="119">
        <f>R76+R77-((ROUND(((R76+R77-1)/30),0)*30))</f>
        <v>0</v>
      </c>
      <c r="S79" s="101" t="s">
        <v>4</v>
      </c>
      <c r="T79" s="119">
        <f>T76+T77-((ROUND(((T76+T77-1)/30),0)*30))</f>
        <v>0</v>
      </c>
      <c r="U79" s="101" t="s">
        <v>4</v>
      </c>
      <c r="V79" s="119">
        <f>V76+V77-((ROUND(((V76+V77-1)/30),0)*30))</f>
        <v>0</v>
      </c>
      <c r="W79" s="101" t="s">
        <v>4</v>
      </c>
      <c r="X79" s="119">
        <f>X76+X77-((ROUND(((X76+X77-1)/30),0)*30))</f>
        <v>0</v>
      </c>
      <c r="Y79" s="101" t="s">
        <v>4</v>
      </c>
      <c r="Z79" s="119">
        <f>Z76+Z77-((ROUND(((Z76+Z77-1)/30),0)*30))</f>
        <v>0</v>
      </c>
      <c r="AA79" s="101" t="s">
        <v>4</v>
      </c>
      <c r="AB79" s="119">
        <f>AB76+AB77-((ROUND(((AB76+AB77-1)/30),0)*30))</f>
        <v>0</v>
      </c>
      <c r="AC79" s="94"/>
      <c r="AD79" s="14"/>
      <c r="AE79" s="14"/>
      <c r="AF79" s="10"/>
      <c r="AG79" s="124"/>
      <c r="AH79" s="66"/>
      <c r="AI79" s="124"/>
      <c r="AJ79" s="94"/>
      <c r="AK79" s="14"/>
      <c r="AL79" s="14"/>
      <c r="AM79" s="10"/>
      <c r="AN79" s="149"/>
      <c r="AO79" s="66"/>
      <c r="AP79" s="124"/>
      <c r="AQ79" s="128"/>
      <c r="AR79" s="14"/>
      <c r="AS79" s="14"/>
      <c r="AT79" s="10"/>
      <c r="AU79" s="149"/>
      <c r="AV79" s="66"/>
      <c r="AW79" s="124"/>
      <c r="AX79" s="128"/>
      <c r="AY79" s="14"/>
      <c r="AZ79" s="14"/>
      <c r="BA79" s="10"/>
      <c r="BB79" s="149"/>
      <c r="BC79" s="66"/>
      <c r="BD79" s="124"/>
      <c r="BE79" s="128"/>
      <c r="BF79" s="14"/>
      <c r="BG79" s="14"/>
      <c r="BH79" s="10"/>
      <c r="BI79" s="149"/>
      <c r="BJ79" s="66"/>
      <c r="BK79" s="124"/>
      <c r="BL79" s="128"/>
      <c r="BM79" s="14"/>
      <c r="BN79" s="14"/>
      <c r="BO79" s="10"/>
      <c r="BP79" s="149"/>
      <c r="BQ79" s="66"/>
      <c r="BR79" s="124"/>
      <c r="BS79" s="128"/>
      <c r="BT79" s="14"/>
      <c r="BU79" s="14"/>
      <c r="BV79" s="10"/>
      <c r="BW79" s="149"/>
      <c r="BX79" s="66"/>
      <c r="BY79" s="124"/>
      <c r="BZ79" s="14"/>
      <c r="CA79" s="14"/>
      <c r="CB79" s="10"/>
      <c r="CC79" s="150"/>
      <c r="CD79" s="150"/>
      <c r="CE79" s="151"/>
      <c r="CF79" s="127"/>
      <c r="CG79" s="10"/>
      <c r="CH79" s="154"/>
    </row>
    <row r="80" spans="4:86" ht="13.5" thickBot="1">
      <c r="D80" s="45"/>
      <c r="E80" s="130"/>
      <c r="F80" s="131"/>
      <c r="G80" s="131"/>
      <c r="H80" s="131"/>
      <c r="I80" s="131"/>
      <c r="J80" s="132"/>
      <c r="K80" s="14"/>
      <c r="L80" s="328" t="s">
        <v>93</v>
      </c>
      <c r="M80" s="553"/>
      <c r="N80" s="659"/>
      <c r="O80" s="329">
        <f>O44</f>
        <v>0</v>
      </c>
      <c r="P80" s="649"/>
      <c r="Q80" s="329">
        <f>Q44</f>
        <v>0</v>
      </c>
      <c r="R80" s="649"/>
      <c r="S80" s="329">
        <f>S44</f>
        <v>0</v>
      </c>
      <c r="T80" s="649"/>
      <c r="U80" s="329">
        <f>U44</f>
        <v>0</v>
      </c>
      <c r="V80" s="649"/>
      <c r="W80" s="329">
        <f>W44</f>
        <v>0</v>
      </c>
      <c r="X80" s="649"/>
      <c r="Y80" s="329">
        <f>Y44</f>
        <v>0</v>
      </c>
      <c r="Z80" s="649"/>
      <c r="AA80" s="654">
        <f>AA44</f>
        <v>0</v>
      </c>
      <c r="AB80" s="588"/>
      <c r="AC80" s="94" t="s">
        <v>55</v>
      </c>
      <c r="AD80" s="14" t="s">
        <v>3</v>
      </c>
      <c r="AE80" s="14"/>
      <c r="AF80" s="10"/>
      <c r="AG80" s="124"/>
      <c r="AH80" s="66"/>
      <c r="AI80" s="124"/>
      <c r="AJ80" s="94"/>
      <c r="AK80" s="14"/>
      <c r="AL80" s="14"/>
      <c r="AM80" s="10"/>
      <c r="AN80" s="149"/>
      <c r="AO80" s="66"/>
      <c r="AP80" s="124"/>
      <c r="AQ80" s="128"/>
      <c r="AR80" s="14"/>
      <c r="AS80" s="14"/>
      <c r="AT80" s="10"/>
      <c r="AU80" s="149"/>
      <c r="AV80" s="66"/>
      <c r="AW80" s="124"/>
      <c r="AX80" s="128"/>
      <c r="AY80" s="14"/>
      <c r="AZ80" s="14"/>
      <c r="BA80" s="10"/>
      <c r="BB80" s="149"/>
      <c r="BC80" s="66"/>
      <c r="BD80" s="124"/>
      <c r="BE80" s="128"/>
      <c r="BF80" s="14"/>
      <c r="BG80" s="14"/>
      <c r="BH80" s="10"/>
      <c r="BI80" s="149"/>
      <c r="BJ80" s="66"/>
      <c r="BK80" s="124"/>
      <c r="BL80" s="128"/>
      <c r="BM80" s="14"/>
      <c r="BN80" s="14"/>
      <c r="BO80" s="10"/>
      <c r="BP80" s="149"/>
      <c r="BQ80" s="66"/>
      <c r="BR80" s="124"/>
      <c r="BS80" s="128"/>
      <c r="BT80" s="14"/>
      <c r="BU80" s="14"/>
      <c r="BV80" s="10"/>
      <c r="BW80" s="149"/>
      <c r="BX80" s="66"/>
      <c r="BY80" s="124"/>
      <c r="BZ80" s="14"/>
      <c r="CA80" s="14"/>
      <c r="CB80" s="10"/>
      <c r="CC80" s="150"/>
      <c r="CD80" s="150"/>
      <c r="CE80" s="151"/>
      <c r="CF80" s="127"/>
      <c r="CG80" s="10"/>
      <c r="CH80" s="154"/>
    </row>
    <row r="81" spans="4:86" ht="13.5" thickBot="1">
      <c r="D81" s="45"/>
      <c r="E81" s="130"/>
      <c r="F81" s="131"/>
      <c r="G81" s="131"/>
      <c r="H81" s="131"/>
      <c r="I81" s="131"/>
      <c r="J81" s="132"/>
      <c r="K81" s="14"/>
      <c r="L81" s="503" t="s">
        <v>98</v>
      </c>
      <c r="M81" s="504"/>
      <c r="N81" s="655"/>
      <c r="O81" s="14"/>
      <c r="P81" s="43">
        <f>IF(P79&gt;0,P79,0)</f>
        <v>0</v>
      </c>
      <c r="Q81" s="14"/>
      <c r="R81" s="43">
        <f>IF(R79&gt;0,R79,0)</f>
        <v>0</v>
      </c>
      <c r="S81" s="14"/>
      <c r="T81" s="43">
        <f>IF(T79&gt;0,T79,0)</f>
        <v>0</v>
      </c>
      <c r="U81" s="14"/>
      <c r="V81" s="43">
        <f>IF(V79&gt;0,V79,0)</f>
        <v>0</v>
      </c>
      <c r="W81" s="14"/>
      <c r="X81" s="43">
        <f>IF(X79&gt;0,X79,0)</f>
        <v>0</v>
      </c>
      <c r="Y81" s="14"/>
      <c r="Z81" s="43">
        <f>IF(Z79&gt;0,Z79,0)</f>
        <v>0</v>
      </c>
      <c r="AA81" s="14"/>
      <c r="AB81" s="121">
        <f>IF(AB79&gt;0,AB79,0)</f>
        <v>0</v>
      </c>
      <c r="AC81" s="138">
        <f>SUM(P81:AB81)</f>
        <v>0</v>
      </c>
      <c r="AD81" s="182">
        <f>ROUND((AC81-1)/30,0)</f>
        <v>0</v>
      </c>
      <c r="AE81" s="14"/>
      <c r="AF81" s="10"/>
      <c r="AG81" s="124"/>
      <c r="AH81" s="66"/>
      <c r="AI81" s="124"/>
      <c r="AJ81" s="94"/>
      <c r="AK81" s="14"/>
      <c r="AL81" s="14"/>
      <c r="AM81" s="10"/>
      <c r="AN81" s="149"/>
      <c r="AO81" s="66"/>
      <c r="AP81" s="124"/>
      <c r="AQ81" s="128"/>
      <c r="AR81" s="14"/>
      <c r="AS81" s="14"/>
      <c r="AT81" s="10"/>
      <c r="AU81" s="149"/>
      <c r="AV81" s="66"/>
      <c r="AW81" s="124"/>
      <c r="AX81" s="128"/>
      <c r="AY81" s="14"/>
      <c r="AZ81" s="14"/>
      <c r="BA81" s="10"/>
      <c r="BB81" s="149"/>
      <c r="BC81" s="66"/>
      <c r="BD81" s="124"/>
      <c r="BE81" s="128"/>
      <c r="BF81" s="14"/>
      <c r="BG81" s="14"/>
      <c r="BH81" s="10"/>
      <c r="BI81" s="149"/>
      <c r="BJ81" s="66"/>
      <c r="BK81" s="124"/>
      <c r="BL81" s="128"/>
      <c r="BM81" s="14"/>
      <c r="BN81" s="14"/>
      <c r="BO81" s="10"/>
      <c r="BP81" s="149"/>
      <c r="BQ81" s="66"/>
      <c r="BR81" s="124"/>
      <c r="BS81" s="128"/>
      <c r="BT81" s="14"/>
      <c r="BU81" s="14"/>
      <c r="BV81" s="10"/>
      <c r="BW81" s="149"/>
      <c r="BX81" s="66"/>
      <c r="BY81" s="124"/>
      <c r="BZ81" s="14"/>
      <c r="CA81" s="14"/>
      <c r="CB81" s="10"/>
      <c r="CC81" s="150"/>
      <c r="CD81" s="150"/>
      <c r="CE81" s="151"/>
      <c r="CF81" s="127"/>
      <c r="CG81" s="10"/>
      <c r="CH81" s="154"/>
    </row>
    <row r="82" spans="4:86" ht="13.5" thickBot="1">
      <c r="D82" s="45"/>
      <c r="E82" s="130"/>
      <c r="F82" s="131"/>
      <c r="G82" s="131"/>
      <c r="H82" s="131"/>
      <c r="I82" s="131"/>
      <c r="J82" s="132"/>
      <c r="K82" s="14"/>
      <c r="L82" s="503" t="s">
        <v>99</v>
      </c>
      <c r="M82" s="504"/>
      <c r="N82" s="655"/>
      <c r="O82" s="14"/>
      <c r="P82" s="53">
        <f>P81*0.5*AJ34</f>
        <v>0</v>
      </c>
      <c r="Q82" s="71"/>
      <c r="R82" s="53">
        <f>R81*0.5*AJ35</f>
        <v>0</v>
      </c>
      <c r="S82" s="71"/>
      <c r="T82" s="53">
        <f>T81*0.5*AJ36</f>
        <v>0</v>
      </c>
      <c r="U82" s="71"/>
      <c r="V82" s="53">
        <f>V81*0.5*AJ37</f>
        <v>0</v>
      </c>
      <c r="W82" s="71"/>
      <c r="X82" s="53">
        <f>X81*0.5*AJ38</f>
        <v>0</v>
      </c>
      <c r="Y82" s="71"/>
      <c r="Z82" s="53">
        <f>Z81*0.5*AJ39</f>
        <v>0</v>
      </c>
      <c r="AA82" s="71"/>
      <c r="AB82" s="117">
        <f>AB81*0.5*AJ40</f>
        <v>0</v>
      </c>
      <c r="AC82" s="139">
        <f>SUM(P82:AB82)</f>
        <v>0</v>
      </c>
      <c r="AD82" s="14" t="s">
        <v>52</v>
      </c>
      <c r="AE82" s="14"/>
      <c r="AF82" s="10"/>
      <c r="AG82" s="124"/>
      <c r="AH82" s="66"/>
      <c r="AI82" s="124"/>
      <c r="AJ82" s="94"/>
      <c r="AK82" s="14"/>
      <c r="AL82" s="14"/>
      <c r="AM82" s="10"/>
      <c r="AN82" s="149"/>
      <c r="AO82" s="66"/>
      <c r="AP82" s="124"/>
      <c r="AQ82" s="128"/>
      <c r="AR82" s="14"/>
      <c r="AS82" s="14"/>
      <c r="AT82" s="10"/>
      <c r="AU82" s="149"/>
      <c r="AV82" s="66"/>
      <c r="AW82" s="124"/>
      <c r="AX82" s="128"/>
      <c r="AY82" s="14"/>
      <c r="AZ82" s="14"/>
      <c r="BA82" s="10"/>
      <c r="BB82" s="149"/>
      <c r="BC82" s="66"/>
      <c r="BD82" s="124"/>
      <c r="BE82" s="128"/>
      <c r="BF82" s="14"/>
      <c r="BG82" s="14"/>
      <c r="BH82" s="10"/>
      <c r="BI82" s="149"/>
      <c r="BJ82" s="66"/>
      <c r="BK82" s="124"/>
      <c r="BL82" s="128"/>
      <c r="BM82" s="14"/>
      <c r="BN82" s="14"/>
      <c r="BO82" s="10"/>
      <c r="BP82" s="149"/>
      <c r="BQ82" s="66"/>
      <c r="BR82" s="124"/>
      <c r="BS82" s="128"/>
      <c r="BT82" s="14"/>
      <c r="BU82" s="14"/>
      <c r="BV82" s="10"/>
      <c r="BW82" s="149"/>
      <c r="BX82" s="66"/>
      <c r="BY82" s="124"/>
      <c r="BZ82" s="14"/>
      <c r="CA82" s="14"/>
      <c r="CB82" s="10"/>
      <c r="CC82" s="150"/>
      <c r="CD82" s="150"/>
      <c r="CE82" s="151"/>
      <c r="CF82" s="127"/>
      <c r="CG82" s="10"/>
      <c r="CH82" s="154"/>
    </row>
    <row r="83" spans="4:86" ht="13.5" thickBot="1">
      <c r="D83" s="45"/>
      <c r="E83" s="130"/>
      <c r="F83" s="131"/>
      <c r="G83" s="131"/>
      <c r="H83" s="131"/>
      <c r="I83" s="131"/>
      <c r="J83" s="132"/>
      <c r="K83" s="14"/>
      <c r="L83" s="503" t="s">
        <v>100</v>
      </c>
      <c r="M83" s="504"/>
      <c r="N83" s="655"/>
      <c r="O83" s="14"/>
      <c r="P83" s="14"/>
      <c r="Q83" s="14"/>
      <c r="R83" s="14"/>
      <c r="S83" s="14"/>
      <c r="T83" s="14"/>
      <c r="U83" s="14"/>
      <c r="V83" s="14"/>
      <c r="W83" s="14"/>
      <c r="X83" s="14"/>
      <c r="Y83" s="14"/>
      <c r="Z83" s="14"/>
      <c r="AA83" s="14"/>
      <c r="AB83" s="14"/>
      <c r="AC83" s="137">
        <f>IF(AC81=0,0,AC82/AC81)</f>
        <v>0</v>
      </c>
      <c r="AD83" s="140">
        <f>AC83*AD81</f>
        <v>0</v>
      </c>
      <c r="AE83" s="14"/>
      <c r="AF83" s="10"/>
      <c r="AG83" s="124"/>
      <c r="AH83" s="66"/>
      <c r="AI83" s="124"/>
      <c r="AJ83" s="94"/>
      <c r="AK83" s="14"/>
      <c r="AL83" s="14"/>
      <c r="AM83" s="10"/>
      <c r="AN83" s="149"/>
      <c r="AO83" s="66"/>
      <c r="AP83" s="124"/>
      <c r="AQ83" s="128"/>
      <c r="AR83" s="14"/>
      <c r="AS83" s="14"/>
      <c r="AT83" s="10"/>
      <c r="AU83" s="149"/>
      <c r="AV83" s="66"/>
      <c r="AW83" s="124"/>
      <c r="AX83" s="128"/>
      <c r="AY83" s="14"/>
      <c r="AZ83" s="14"/>
      <c r="BA83" s="10"/>
      <c r="BB83" s="149"/>
      <c r="BC83" s="66"/>
      <c r="BD83" s="124"/>
      <c r="BE83" s="128"/>
      <c r="BF83" s="14"/>
      <c r="BG83" s="14"/>
      <c r="BH83" s="10"/>
      <c r="BI83" s="149"/>
      <c r="BJ83" s="66"/>
      <c r="BK83" s="124"/>
      <c r="BL83" s="128"/>
      <c r="BM83" s="14"/>
      <c r="BN83" s="14"/>
      <c r="BO83" s="10"/>
      <c r="BP83" s="149"/>
      <c r="BQ83" s="66"/>
      <c r="BR83" s="124"/>
      <c r="BS83" s="128"/>
      <c r="BT83" s="14"/>
      <c r="BU83" s="14"/>
      <c r="BV83" s="10"/>
      <c r="BW83" s="149"/>
      <c r="BX83" s="66"/>
      <c r="BY83" s="124"/>
      <c r="BZ83" s="14"/>
      <c r="CA83" s="14"/>
      <c r="CB83" s="10"/>
      <c r="CC83" s="150"/>
      <c r="CD83" s="150"/>
      <c r="CE83" s="151"/>
      <c r="CF83" s="127"/>
      <c r="CG83" s="10"/>
      <c r="CH83" s="154"/>
    </row>
    <row r="84" spans="29:86" ht="12.75">
      <c r="AC84" s="14"/>
      <c r="AD84" s="14"/>
      <c r="AE84" s="14"/>
      <c r="AF84" s="10"/>
      <c r="AG84" s="62"/>
      <c r="AH84" s="66"/>
      <c r="AI84" s="10"/>
      <c r="AJ84" s="14"/>
      <c r="AK84" s="14"/>
      <c r="AL84" s="14"/>
      <c r="AM84" s="10"/>
      <c r="AN84" s="62"/>
      <c r="AO84" s="66"/>
      <c r="AP84" s="17"/>
      <c r="AQ84" s="14"/>
      <c r="AR84" s="14"/>
      <c r="AS84" s="14"/>
      <c r="AT84" s="10"/>
      <c r="AU84" s="62"/>
      <c r="AV84" s="66"/>
      <c r="AW84" s="17"/>
      <c r="AX84" s="14"/>
      <c r="AY84" s="14"/>
      <c r="AZ84" s="14"/>
      <c r="BA84" s="10"/>
      <c r="BB84" s="62"/>
      <c r="BC84" s="66"/>
      <c r="BD84" s="17"/>
      <c r="BE84" s="14"/>
      <c r="BF84" s="14"/>
      <c r="BG84" s="14"/>
      <c r="BH84" s="10"/>
      <c r="BI84" s="62"/>
      <c r="BJ84" s="66"/>
      <c r="BK84" s="17"/>
      <c r="BL84" s="14"/>
      <c r="BM84" s="14"/>
      <c r="BN84" s="14"/>
      <c r="BO84" s="10"/>
      <c r="BP84" s="62"/>
      <c r="BQ84" s="66"/>
      <c r="BR84" s="17"/>
      <c r="BS84" s="14"/>
      <c r="BT84" s="14"/>
      <c r="BU84" s="14"/>
      <c r="BV84" s="10"/>
      <c r="BW84" s="62"/>
      <c r="BX84" s="66"/>
      <c r="BY84" s="17"/>
      <c r="BZ84" s="17"/>
      <c r="CA84" s="17"/>
      <c r="CB84" s="63"/>
      <c r="CC84" s="63"/>
      <c r="CD84" s="63"/>
      <c r="CE84" s="63"/>
      <c r="CF84" s="14"/>
      <c r="CG84" s="63"/>
      <c r="CH84" s="155"/>
    </row>
    <row r="85" spans="5:74" ht="12.75">
      <c r="E85" s="635" t="s">
        <v>111</v>
      </c>
      <c r="F85" s="636"/>
      <c r="G85" s="636"/>
      <c r="H85" s="636"/>
      <c r="I85" s="636"/>
      <c r="J85" s="636"/>
      <c r="K85" s="636"/>
      <c r="L85" s="636"/>
      <c r="M85" s="636"/>
      <c r="N85" s="636"/>
      <c r="O85" s="636"/>
      <c r="P85" s="637"/>
      <c r="Q85" s="23"/>
      <c r="R85" s="23"/>
      <c r="S85" s="23"/>
      <c r="T85" s="23"/>
      <c r="U85" s="23"/>
      <c r="V85" s="23"/>
      <c r="AD85" s="14"/>
      <c r="AE85" s="14"/>
      <c r="AK85" s="14"/>
      <c r="AL85" s="14"/>
      <c r="AM85" s="11"/>
      <c r="AR85" s="14"/>
      <c r="AS85" s="14"/>
      <c r="AT85" s="11"/>
      <c r="AY85" s="14"/>
      <c r="AZ85" s="14"/>
      <c r="BA85" s="11"/>
      <c r="BF85" s="14"/>
      <c r="BG85" s="14"/>
      <c r="BH85" s="11"/>
      <c r="BM85" s="14"/>
      <c r="BN85" s="14"/>
      <c r="BO85" s="11"/>
      <c r="BT85" s="14"/>
      <c r="BU85" s="14"/>
      <c r="BV85" s="11"/>
    </row>
    <row r="86" spans="5:22" ht="12.75">
      <c r="E86" s="588" t="s">
        <v>101</v>
      </c>
      <c r="F86" s="588"/>
      <c r="G86" s="588"/>
      <c r="H86" s="588"/>
      <c r="I86" s="117">
        <f aca="true" t="shared" si="23" ref="I86:I92">0.5*AJ34</f>
        <v>0</v>
      </c>
      <c r="J86" s="113" t="s">
        <v>102</v>
      </c>
      <c r="K86" s="184">
        <f>O$78</f>
        <v>0</v>
      </c>
      <c r="L86" s="588" t="s">
        <v>103</v>
      </c>
      <c r="M86" s="588"/>
      <c r="N86" s="588"/>
      <c r="O86" s="588"/>
      <c r="P86" s="15">
        <f>I86*K86</f>
        <v>0</v>
      </c>
      <c r="Q86" s="127"/>
      <c r="R86" s="127"/>
      <c r="S86" s="127"/>
      <c r="T86" s="127"/>
      <c r="U86" s="127"/>
      <c r="V86" s="127"/>
    </row>
    <row r="87" spans="5:79" ht="12.75">
      <c r="E87" s="588" t="s">
        <v>101</v>
      </c>
      <c r="F87" s="588"/>
      <c r="G87" s="588"/>
      <c r="H87" s="588"/>
      <c r="I87" s="117">
        <f t="shared" si="23"/>
        <v>0</v>
      </c>
      <c r="J87" s="113" t="s">
        <v>102</v>
      </c>
      <c r="K87" s="169">
        <f>Q$78</f>
        <v>0</v>
      </c>
      <c r="L87" s="588" t="s">
        <v>103</v>
      </c>
      <c r="M87" s="588"/>
      <c r="N87" s="588"/>
      <c r="O87" s="588"/>
      <c r="P87" s="15">
        <f aca="true" t="shared" si="24" ref="P87:P92">I87*K87</f>
        <v>0</v>
      </c>
      <c r="Q87" s="127"/>
      <c r="R87" s="127"/>
      <c r="S87" s="127"/>
      <c r="T87" s="127"/>
      <c r="U87" s="127"/>
      <c r="V87" s="127"/>
      <c r="CA87" s="21"/>
    </row>
    <row r="88" spans="5:79" ht="12.75">
      <c r="E88" s="588" t="s">
        <v>101</v>
      </c>
      <c r="F88" s="588"/>
      <c r="G88" s="588"/>
      <c r="H88" s="588"/>
      <c r="I88" s="117">
        <f t="shared" si="23"/>
        <v>0</v>
      </c>
      <c r="J88" s="113" t="s">
        <v>102</v>
      </c>
      <c r="K88" s="171">
        <f>S$78</f>
        <v>0</v>
      </c>
      <c r="L88" s="588" t="s">
        <v>103</v>
      </c>
      <c r="M88" s="588"/>
      <c r="N88" s="588"/>
      <c r="O88" s="588"/>
      <c r="P88" s="15">
        <f t="shared" si="24"/>
        <v>0</v>
      </c>
      <c r="Q88" s="127"/>
      <c r="R88" s="127"/>
      <c r="S88" s="127"/>
      <c r="T88" s="127"/>
      <c r="U88" s="127"/>
      <c r="V88" s="127"/>
      <c r="CA88" s="21"/>
    </row>
    <row r="89" spans="5:79" ht="12.75">
      <c r="E89" s="588" t="s">
        <v>101</v>
      </c>
      <c r="F89" s="588"/>
      <c r="G89" s="588"/>
      <c r="H89" s="588"/>
      <c r="I89" s="117">
        <f t="shared" si="23"/>
        <v>0</v>
      </c>
      <c r="J89" s="113" t="s">
        <v>102</v>
      </c>
      <c r="K89" s="173">
        <f>U$78</f>
        <v>0</v>
      </c>
      <c r="L89" s="588" t="s">
        <v>103</v>
      </c>
      <c r="M89" s="588"/>
      <c r="N89" s="588"/>
      <c r="O89" s="588"/>
      <c r="P89" s="15">
        <f t="shared" si="24"/>
        <v>0</v>
      </c>
      <c r="Q89" s="23"/>
      <c r="R89" s="23"/>
      <c r="S89" s="23"/>
      <c r="T89" s="23"/>
      <c r="U89" s="67"/>
      <c r="V89" s="67"/>
      <c r="CA89" s="21"/>
    </row>
    <row r="90" spans="5:79" ht="12.75">
      <c r="E90" s="588" t="s">
        <v>101</v>
      </c>
      <c r="F90" s="588"/>
      <c r="G90" s="588"/>
      <c r="H90" s="588"/>
      <c r="I90" s="117">
        <f t="shared" si="23"/>
        <v>0</v>
      </c>
      <c r="J90" s="113" t="s">
        <v>102</v>
      </c>
      <c r="K90" s="175">
        <f>W$78</f>
        <v>0</v>
      </c>
      <c r="L90" s="588" t="s">
        <v>103</v>
      </c>
      <c r="M90" s="588"/>
      <c r="N90" s="588"/>
      <c r="O90" s="588"/>
      <c r="P90" s="15">
        <f t="shared" si="24"/>
        <v>0</v>
      </c>
      <c r="Q90" s="23"/>
      <c r="R90" s="23"/>
      <c r="S90" s="23"/>
      <c r="T90" s="23"/>
      <c r="U90" s="67"/>
      <c r="V90" s="67"/>
      <c r="CA90" s="21"/>
    </row>
    <row r="91" spans="5:79" ht="12.75">
      <c r="E91" s="588" t="s">
        <v>101</v>
      </c>
      <c r="F91" s="588"/>
      <c r="G91" s="588"/>
      <c r="H91" s="588"/>
      <c r="I91" s="117">
        <f t="shared" si="23"/>
        <v>0</v>
      </c>
      <c r="J91" s="113" t="s">
        <v>102</v>
      </c>
      <c r="K91" s="177">
        <f>Y$78</f>
        <v>0</v>
      </c>
      <c r="L91" s="588" t="s">
        <v>103</v>
      </c>
      <c r="M91" s="588"/>
      <c r="N91" s="588"/>
      <c r="O91" s="588"/>
      <c r="P91" s="15">
        <f t="shared" si="24"/>
        <v>0</v>
      </c>
      <c r="Q91" s="23"/>
      <c r="R91" s="23"/>
      <c r="S91" s="23"/>
      <c r="T91" s="23"/>
      <c r="U91" s="67"/>
      <c r="V91" s="67"/>
      <c r="CA91" s="21"/>
    </row>
    <row r="92" spans="5:79" ht="12.75">
      <c r="E92" s="588" t="s">
        <v>101</v>
      </c>
      <c r="F92" s="588"/>
      <c r="G92" s="588"/>
      <c r="H92" s="588"/>
      <c r="I92" s="117">
        <f t="shared" si="23"/>
        <v>0</v>
      </c>
      <c r="J92" s="113" t="s">
        <v>102</v>
      </c>
      <c r="K92" s="179">
        <f>AA$78</f>
        <v>0</v>
      </c>
      <c r="L92" s="588" t="s">
        <v>103</v>
      </c>
      <c r="M92" s="588"/>
      <c r="N92" s="588"/>
      <c r="O92" s="588"/>
      <c r="P92" s="15">
        <f t="shared" si="24"/>
        <v>0</v>
      </c>
      <c r="Q92" s="23"/>
      <c r="R92" s="23"/>
      <c r="S92" s="23"/>
      <c r="T92" s="23"/>
      <c r="U92" s="67"/>
      <c r="V92" s="67"/>
      <c r="CA92" s="21"/>
    </row>
    <row r="93" spans="5:79" ht="13.5" thickBot="1">
      <c r="E93" s="588" t="s">
        <v>101</v>
      </c>
      <c r="F93" s="588"/>
      <c r="G93" s="588"/>
      <c r="H93" s="588"/>
      <c r="I93" s="117">
        <f>AC83</f>
        <v>0</v>
      </c>
      <c r="J93" s="113" t="s">
        <v>102</v>
      </c>
      <c r="K93" s="181">
        <f>AD81</f>
        <v>0</v>
      </c>
      <c r="L93" s="588" t="s">
        <v>103</v>
      </c>
      <c r="M93" s="588"/>
      <c r="N93" s="588"/>
      <c r="O93" s="588"/>
      <c r="P93" s="120">
        <f>I93*K93</f>
        <v>0</v>
      </c>
      <c r="Q93" s="23"/>
      <c r="R93" s="23"/>
      <c r="S93" s="23"/>
      <c r="T93" s="23"/>
      <c r="U93" s="67"/>
      <c r="V93" s="67"/>
      <c r="CA93" s="21"/>
    </row>
    <row r="94" spans="5:79" ht="13.5" thickBot="1">
      <c r="E94" s="328" t="s">
        <v>104</v>
      </c>
      <c r="F94" s="553"/>
      <c r="G94" s="553"/>
      <c r="H94" s="329"/>
      <c r="I94" s="117">
        <f>IF(K94=0,0,P94/K94)</f>
        <v>0</v>
      </c>
      <c r="J94" s="113" t="s">
        <v>110</v>
      </c>
      <c r="K94" s="47">
        <f>SUM(K86:K93)</f>
        <v>0</v>
      </c>
      <c r="L94" s="588" t="s">
        <v>107</v>
      </c>
      <c r="M94" s="588"/>
      <c r="N94" s="588"/>
      <c r="O94" s="588"/>
      <c r="P94" s="141">
        <f>SUM(P86:P93)</f>
        <v>0</v>
      </c>
      <c r="Q94" s="23"/>
      <c r="R94" s="23"/>
      <c r="S94" s="23"/>
      <c r="T94" s="23"/>
      <c r="U94" s="67"/>
      <c r="V94" s="67"/>
      <c r="CA94" s="21"/>
    </row>
    <row r="95" spans="5:79" ht="13.5" thickBot="1">
      <c r="E95" s="14"/>
      <c r="F95" s="14"/>
      <c r="G95" s="14"/>
      <c r="H95" s="14"/>
      <c r="I95" s="14"/>
      <c r="J95" s="14"/>
      <c r="K95" s="14"/>
      <c r="L95" s="65"/>
      <c r="M95" s="65"/>
      <c r="N95" s="23"/>
      <c r="O95" s="66"/>
      <c r="P95" s="10"/>
      <c r="Q95" s="23"/>
      <c r="R95" s="23"/>
      <c r="S95" s="23"/>
      <c r="T95" s="23"/>
      <c r="U95" s="67"/>
      <c r="V95" s="67"/>
      <c r="BI95" s="68"/>
      <c r="CA95" s="21"/>
    </row>
    <row r="96" spans="5:79" ht="13.5" thickBot="1">
      <c r="E96" s="668" t="s">
        <v>60</v>
      </c>
      <c r="F96" s="669"/>
      <c r="G96" s="669"/>
      <c r="H96" s="669"/>
      <c r="I96" s="669"/>
      <c r="J96" s="669"/>
      <c r="K96" s="669"/>
      <c r="L96" s="669"/>
      <c r="M96" s="669"/>
      <c r="N96" s="669"/>
      <c r="O96" s="669"/>
      <c r="P96" s="669"/>
      <c r="Q96" s="669"/>
      <c r="R96" s="670"/>
      <c r="T96" s="23"/>
      <c r="U96" s="67"/>
      <c r="V96" s="67"/>
      <c r="BI96" s="68"/>
      <c r="CA96" s="21"/>
    </row>
    <row r="97" spans="5:79" ht="12.75">
      <c r="E97" s="108"/>
      <c r="F97" s="95">
        <v>1</v>
      </c>
      <c r="G97" s="95">
        <v>2</v>
      </c>
      <c r="H97" s="95">
        <v>3</v>
      </c>
      <c r="I97" s="95">
        <v>4</v>
      </c>
      <c r="J97" s="95">
        <v>5</v>
      </c>
      <c r="K97" s="95">
        <v>6</v>
      </c>
      <c r="L97" s="95">
        <v>7</v>
      </c>
      <c r="M97" s="95">
        <v>8</v>
      </c>
      <c r="N97" s="95">
        <v>9</v>
      </c>
      <c r="O97" s="95">
        <v>10</v>
      </c>
      <c r="P97" s="95">
        <v>11</v>
      </c>
      <c r="Q97" s="95">
        <v>12</v>
      </c>
      <c r="R97" s="95">
        <v>13</v>
      </c>
      <c r="S97" s="104">
        <v>14</v>
      </c>
      <c r="T97" s="104">
        <v>15</v>
      </c>
      <c r="U97" s="104">
        <v>16</v>
      </c>
      <c r="V97" s="104">
        <v>17</v>
      </c>
      <c r="W97" s="104">
        <v>18</v>
      </c>
      <c r="X97" s="104">
        <v>19</v>
      </c>
      <c r="Y97" s="104">
        <v>20</v>
      </c>
      <c r="Z97" s="104">
        <v>21</v>
      </c>
      <c r="AA97" s="104">
        <v>22</v>
      </c>
      <c r="AB97" s="104">
        <v>23</v>
      </c>
      <c r="AC97" s="104">
        <v>24</v>
      </c>
      <c r="AD97" s="4">
        <v>25</v>
      </c>
      <c r="AE97" s="660" t="s">
        <v>76</v>
      </c>
      <c r="AF97" s="660"/>
      <c r="AG97" s="660"/>
      <c r="BI97" s="68"/>
      <c r="CA97" s="21"/>
    </row>
    <row r="98" spans="5:79" ht="12.75">
      <c r="E98" s="13">
        <v>1</v>
      </c>
      <c r="F98" s="73" t="str">
        <f>N110</f>
        <v>-</v>
      </c>
      <c r="G98" s="73" t="str">
        <f>N111</f>
        <v>-</v>
      </c>
      <c r="H98" s="73" t="str">
        <f>N112</f>
        <v>-</v>
      </c>
      <c r="I98" s="73" t="str">
        <f>N113</f>
        <v>-</v>
      </c>
      <c r="J98" s="73" t="str">
        <f>N114</f>
        <v>-</v>
      </c>
      <c r="K98" s="73" t="str">
        <f>N115</f>
        <v>-</v>
      </c>
      <c r="L98" s="73" t="str">
        <f>N116</f>
        <v>-</v>
      </c>
      <c r="M98" s="73" t="str">
        <f>N117</f>
        <v>-</v>
      </c>
      <c r="N98" s="73" t="str">
        <f>N118</f>
        <v>-</v>
      </c>
      <c r="O98" s="73" t="str">
        <f>N119</f>
        <v>-</v>
      </c>
      <c r="P98" s="73" t="str">
        <f>N120</f>
        <v>-</v>
      </c>
      <c r="Q98" s="73" t="str">
        <f>N121</f>
        <v>-</v>
      </c>
      <c r="R98" s="73" t="str">
        <f>N122</f>
        <v>-</v>
      </c>
      <c r="S98" s="73" t="str">
        <f>N123</f>
        <v>-</v>
      </c>
      <c r="T98" s="73" t="str">
        <f>N124</f>
        <v>-</v>
      </c>
      <c r="U98" s="73" t="str">
        <f>N125</f>
        <v>-</v>
      </c>
      <c r="V98" s="73" t="str">
        <f>N126</f>
        <v>-</v>
      </c>
      <c r="W98" s="73" t="str">
        <f>N127</f>
        <v>-</v>
      </c>
      <c r="X98" s="73" t="str">
        <f>N128</f>
        <v>-</v>
      </c>
      <c r="Y98" s="73" t="str">
        <f>N129</f>
        <v>-</v>
      </c>
      <c r="Z98" s="73" t="str">
        <f>N130</f>
        <v>-</v>
      </c>
      <c r="AA98" s="73" t="str">
        <f>N131</f>
        <v>-</v>
      </c>
      <c r="AB98" s="73" t="str">
        <f>N132</f>
        <v>-</v>
      </c>
      <c r="AC98" s="73" t="str">
        <f>N133</f>
        <v>-</v>
      </c>
      <c r="AD98" s="105" t="str">
        <f>N134</f>
        <v>-</v>
      </c>
      <c r="AE98" s="110">
        <f aca="true" t="shared" si="25" ref="AE98:AE104">MAX(F98:AD98)</f>
        <v>0</v>
      </c>
      <c r="AF98" s="111">
        <f aca="true" t="shared" si="26" ref="AF98:AF104">36*AE98</f>
        <v>0</v>
      </c>
      <c r="AG98" s="58" t="s">
        <v>69</v>
      </c>
      <c r="BI98" s="68"/>
      <c r="CA98" s="21"/>
    </row>
    <row r="99" spans="5:79" ht="12.75">
      <c r="E99" s="13">
        <v>2</v>
      </c>
      <c r="F99" s="73" t="str">
        <f aca="true" t="shared" si="27" ref="F99:O104">IF(F98=$AE98,0,F98)</f>
        <v>-</v>
      </c>
      <c r="G99" s="73" t="str">
        <f t="shared" si="27"/>
        <v>-</v>
      </c>
      <c r="H99" s="73" t="str">
        <f t="shared" si="27"/>
        <v>-</v>
      </c>
      <c r="I99" s="73" t="str">
        <f t="shared" si="27"/>
        <v>-</v>
      </c>
      <c r="J99" s="73" t="str">
        <f t="shared" si="27"/>
        <v>-</v>
      </c>
      <c r="K99" s="73" t="str">
        <f t="shared" si="27"/>
        <v>-</v>
      </c>
      <c r="L99" s="73" t="str">
        <f t="shared" si="27"/>
        <v>-</v>
      </c>
      <c r="M99" s="73" t="str">
        <f t="shared" si="27"/>
        <v>-</v>
      </c>
      <c r="N99" s="73" t="str">
        <f t="shared" si="27"/>
        <v>-</v>
      </c>
      <c r="O99" s="73" t="str">
        <f t="shared" si="27"/>
        <v>-</v>
      </c>
      <c r="P99" s="73" t="str">
        <f aca="true" t="shared" si="28" ref="P99:Y104">IF(P98=$AE98,0,P98)</f>
        <v>-</v>
      </c>
      <c r="Q99" s="73" t="str">
        <f t="shared" si="28"/>
        <v>-</v>
      </c>
      <c r="R99" s="73" t="str">
        <f t="shared" si="28"/>
        <v>-</v>
      </c>
      <c r="S99" s="73" t="str">
        <f t="shared" si="28"/>
        <v>-</v>
      </c>
      <c r="T99" s="73" t="str">
        <f t="shared" si="28"/>
        <v>-</v>
      </c>
      <c r="U99" s="73" t="str">
        <f t="shared" si="28"/>
        <v>-</v>
      </c>
      <c r="V99" s="73" t="str">
        <f t="shared" si="28"/>
        <v>-</v>
      </c>
      <c r="W99" s="73" t="str">
        <f t="shared" si="28"/>
        <v>-</v>
      </c>
      <c r="X99" s="73" t="str">
        <f t="shared" si="28"/>
        <v>-</v>
      </c>
      <c r="Y99" s="73" t="str">
        <f t="shared" si="28"/>
        <v>-</v>
      </c>
      <c r="Z99" s="73" t="str">
        <f aca="true" t="shared" si="29" ref="Z99:AD104">IF(Z98=$AE98,0,Z98)</f>
        <v>-</v>
      </c>
      <c r="AA99" s="73" t="str">
        <f t="shared" si="29"/>
        <v>-</v>
      </c>
      <c r="AB99" s="73" t="str">
        <f t="shared" si="29"/>
        <v>-</v>
      </c>
      <c r="AC99" s="73" t="str">
        <f t="shared" si="29"/>
        <v>-</v>
      </c>
      <c r="AD99" s="105" t="str">
        <f t="shared" si="29"/>
        <v>-</v>
      </c>
      <c r="AE99" s="96">
        <f t="shared" si="25"/>
        <v>0</v>
      </c>
      <c r="AF99" s="109">
        <f t="shared" si="26"/>
        <v>0</v>
      </c>
      <c r="AG99" s="58" t="s">
        <v>70</v>
      </c>
      <c r="BI99" s="68"/>
      <c r="CA99" s="21"/>
    </row>
    <row r="100" spans="5:79" ht="12.75">
      <c r="E100" s="13">
        <v>3</v>
      </c>
      <c r="F100" s="73" t="str">
        <f t="shared" si="27"/>
        <v>-</v>
      </c>
      <c r="G100" s="73" t="str">
        <f t="shared" si="27"/>
        <v>-</v>
      </c>
      <c r="H100" s="73" t="str">
        <f t="shared" si="27"/>
        <v>-</v>
      </c>
      <c r="I100" s="73" t="str">
        <f t="shared" si="27"/>
        <v>-</v>
      </c>
      <c r="J100" s="73" t="str">
        <f t="shared" si="27"/>
        <v>-</v>
      </c>
      <c r="K100" s="73" t="str">
        <f t="shared" si="27"/>
        <v>-</v>
      </c>
      <c r="L100" s="73" t="str">
        <f t="shared" si="27"/>
        <v>-</v>
      </c>
      <c r="M100" s="73" t="str">
        <f t="shared" si="27"/>
        <v>-</v>
      </c>
      <c r="N100" s="73" t="str">
        <f t="shared" si="27"/>
        <v>-</v>
      </c>
      <c r="O100" s="73" t="str">
        <f t="shared" si="27"/>
        <v>-</v>
      </c>
      <c r="P100" s="73" t="str">
        <f t="shared" si="28"/>
        <v>-</v>
      </c>
      <c r="Q100" s="73" t="str">
        <f t="shared" si="28"/>
        <v>-</v>
      </c>
      <c r="R100" s="73" t="str">
        <f t="shared" si="28"/>
        <v>-</v>
      </c>
      <c r="S100" s="73" t="str">
        <f t="shared" si="28"/>
        <v>-</v>
      </c>
      <c r="T100" s="73" t="str">
        <f t="shared" si="28"/>
        <v>-</v>
      </c>
      <c r="U100" s="73" t="str">
        <f t="shared" si="28"/>
        <v>-</v>
      </c>
      <c r="V100" s="73" t="str">
        <f t="shared" si="28"/>
        <v>-</v>
      </c>
      <c r="W100" s="73" t="str">
        <f t="shared" si="28"/>
        <v>-</v>
      </c>
      <c r="X100" s="73" t="str">
        <f t="shared" si="28"/>
        <v>-</v>
      </c>
      <c r="Y100" s="73" t="str">
        <f t="shared" si="28"/>
        <v>-</v>
      </c>
      <c r="Z100" s="73" t="str">
        <f t="shared" si="29"/>
        <v>-</v>
      </c>
      <c r="AA100" s="73" t="str">
        <f t="shared" si="29"/>
        <v>-</v>
      </c>
      <c r="AB100" s="73" t="str">
        <f t="shared" si="29"/>
        <v>-</v>
      </c>
      <c r="AC100" s="73" t="str">
        <f t="shared" si="29"/>
        <v>-</v>
      </c>
      <c r="AD100" s="105" t="str">
        <f t="shared" si="29"/>
        <v>-</v>
      </c>
      <c r="AE100" s="96">
        <f t="shared" si="25"/>
        <v>0</v>
      </c>
      <c r="AF100" s="109">
        <f t="shared" si="26"/>
        <v>0</v>
      </c>
      <c r="AG100" s="58" t="s">
        <v>71</v>
      </c>
      <c r="BI100" s="68"/>
      <c r="CA100" s="21"/>
    </row>
    <row r="101" spans="5:79" ht="12.75">
      <c r="E101" s="13">
        <v>4</v>
      </c>
      <c r="F101" s="73" t="str">
        <f t="shared" si="27"/>
        <v>-</v>
      </c>
      <c r="G101" s="73" t="str">
        <f t="shared" si="27"/>
        <v>-</v>
      </c>
      <c r="H101" s="73" t="str">
        <f t="shared" si="27"/>
        <v>-</v>
      </c>
      <c r="I101" s="73" t="str">
        <f t="shared" si="27"/>
        <v>-</v>
      </c>
      <c r="J101" s="73" t="str">
        <f t="shared" si="27"/>
        <v>-</v>
      </c>
      <c r="K101" s="73" t="str">
        <f t="shared" si="27"/>
        <v>-</v>
      </c>
      <c r="L101" s="73" t="str">
        <f t="shared" si="27"/>
        <v>-</v>
      </c>
      <c r="M101" s="73" t="str">
        <f t="shared" si="27"/>
        <v>-</v>
      </c>
      <c r="N101" s="73" t="str">
        <f t="shared" si="27"/>
        <v>-</v>
      </c>
      <c r="O101" s="73" t="str">
        <f t="shared" si="27"/>
        <v>-</v>
      </c>
      <c r="P101" s="73" t="str">
        <f t="shared" si="28"/>
        <v>-</v>
      </c>
      <c r="Q101" s="73" t="str">
        <f t="shared" si="28"/>
        <v>-</v>
      </c>
      <c r="R101" s="73" t="str">
        <f t="shared" si="28"/>
        <v>-</v>
      </c>
      <c r="S101" s="73" t="str">
        <f t="shared" si="28"/>
        <v>-</v>
      </c>
      <c r="T101" s="73" t="str">
        <f t="shared" si="28"/>
        <v>-</v>
      </c>
      <c r="U101" s="73" t="str">
        <f t="shared" si="28"/>
        <v>-</v>
      </c>
      <c r="V101" s="73" t="str">
        <f t="shared" si="28"/>
        <v>-</v>
      </c>
      <c r="W101" s="73" t="str">
        <f t="shared" si="28"/>
        <v>-</v>
      </c>
      <c r="X101" s="73" t="str">
        <f t="shared" si="28"/>
        <v>-</v>
      </c>
      <c r="Y101" s="73" t="str">
        <f t="shared" si="28"/>
        <v>-</v>
      </c>
      <c r="Z101" s="73" t="str">
        <f t="shared" si="29"/>
        <v>-</v>
      </c>
      <c r="AA101" s="73" t="str">
        <f t="shared" si="29"/>
        <v>-</v>
      </c>
      <c r="AB101" s="73" t="str">
        <f t="shared" si="29"/>
        <v>-</v>
      </c>
      <c r="AC101" s="73" t="str">
        <f t="shared" si="29"/>
        <v>-</v>
      </c>
      <c r="AD101" s="105" t="str">
        <f t="shared" si="29"/>
        <v>-</v>
      </c>
      <c r="AE101" s="96">
        <f t="shared" si="25"/>
        <v>0</v>
      </c>
      <c r="AF101" s="109">
        <f t="shared" si="26"/>
        <v>0</v>
      </c>
      <c r="AG101" s="58" t="s">
        <v>72</v>
      </c>
      <c r="BI101" s="68"/>
      <c r="CA101" s="21"/>
    </row>
    <row r="102" spans="5:79" ht="12.75">
      <c r="E102" s="13">
        <v>5</v>
      </c>
      <c r="F102" s="73" t="str">
        <f t="shared" si="27"/>
        <v>-</v>
      </c>
      <c r="G102" s="73" t="str">
        <f t="shared" si="27"/>
        <v>-</v>
      </c>
      <c r="H102" s="73" t="str">
        <f t="shared" si="27"/>
        <v>-</v>
      </c>
      <c r="I102" s="73" t="str">
        <f t="shared" si="27"/>
        <v>-</v>
      </c>
      <c r="J102" s="73" t="str">
        <f t="shared" si="27"/>
        <v>-</v>
      </c>
      <c r="K102" s="73" t="str">
        <f t="shared" si="27"/>
        <v>-</v>
      </c>
      <c r="L102" s="73" t="str">
        <f t="shared" si="27"/>
        <v>-</v>
      </c>
      <c r="M102" s="73" t="str">
        <f t="shared" si="27"/>
        <v>-</v>
      </c>
      <c r="N102" s="73" t="str">
        <f t="shared" si="27"/>
        <v>-</v>
      </c>
      <c r="O102" s="73" t="str">
        <f t="shared" si="27"/>
        <v>-</v>
      </c>
      <c r="P102" s="73" t="str">
        <f t="shared" si="28"/>
        <v>-</v>
      </c>
      <c r="Q102" s="73" t="str">
        <f t="shared" si="28"/>
        <v>-</v>
      </c>
      <c r="R102" s="73" t="str">
        <f t="shared" si="28"/>
        <v>-</v>
      </c>
      <c r="S102" s="73" t="str">
        <f t="shared" si="28"/>
        <v>-</v>
      </c>
      <c r="T102" s="73" t="str">
        <f t="shared" si="28"/>
        <v>-</v>
      </c>
      <c r="U102" s="73" t="str">
        <f t="shared" si="28"/>
        <v>-</v>
      </c>
      <c r="V102" s="73" t="str">
        <f t="shared" si="28"/>
        <v>-</v>
      </c>
      <c r="W102" s="73" t="str">
        <f t="shared" si="28"/>
        <v>-</v>
      </c>
      <c r="X102" s="73" t="str">
        <f t="shared" si="28"/>
        <v>-</v>
      </c>
      <c r="Y102" s="73" t="str">
        <f t="shared" si="28"/>
        <v>-</v>
      </c>
      <c r="Z102" s="73" t="str">
        <f t="shared" si="29"/>
        <v>-</v>
      </c>
      <c r="AA102" s="73" t="str">
        <f t="shared" si="29"/>
        <v>-</v>
      </c>
      <c r="AB102" s="73" t="str">
        <f t="shared" si="29"/>
        <v>-</v>
      </c>
      <c r="AC102" s="73" t="str">
        <f t="shared" si="29"/>
        <v>-</v>
      </c>
      <c r="AD102" s="105" t="str">
        <f t="shared" si="29"/>
        <v>-</v>
      </c>
      <c r="AE102" s="96">
        <f t="shared" si="25"/>
        <v>0</v>
      </c>
      <c r="AF102" s="109">
        <f t="shared" si="26"/>
        <v>0</v>
      </c>
      <c r="AG102" s="58" t="s">
        <v>73</v>
      </c>
      <c r="BI102" s="68"/>
      <c r="CA102" s="21"/>
    </row>
    <row r="103" spans="5:79" ht="12.75">
      <c r="E103" s="13">
        <v>6</v>
      </c>
      <c r="F103" s="73" t="str">
        <f t="shared" si="27"/>
        <v>-</v>
      </c>
      <c r="G103" s="73" t="str">
        <f t="shared" si="27"/>
        <v>-</v>
      </c>
      <c r="H103" s="73" t="str">
        <f t="shared" si="27"/>
        <v>-</v>
      </c>
      <c r="I103" s="73" t="str">
        <f t="shared" si="27"/>
        <v>-</v>
      </c>
      <c r="J103" s="73" t="str">
        <f t="shared" si="27"/>
        <v>-</v>
      </c>
      <c r="K103" s="73" t="str">
        <f t="shared" si="27"/>
        <v>-</v>
      </c>
      <c r="L103" s="73" t="str">
        <f t="shared" si="27"/>
        <v>-</v>
      </c>
      <c r="M103" s="73" t="str">
        <f t="shared" si="27"/>
        <v>-</v>
      </c>
      <c r="N103" s="73" t="str">
        <f t="shared" si="27"/>
        <v>-</v>
      </c>
      <c r="O103" s="73" t="str">
        <f t="shared" si="27"/>
        <v>-</v>
      </c>
      <c r="P103" s="73" t="str">
        <f t="shared" si="28"/>
        <v>-</v>
      </c>
      <c r="Q103" s="73" t="str">
        <f t="shared" si="28"/>
        <v>-</v>
      </c>
      <c r="R103" s="73" t="str">
        <f t="shared" si="28"/>
        <v>-</v>
      </c>
      <c r="S103" s="73" t="str">
        <f t="shared" si="28"/>
        <v>-</v>
      </c>
      <c r="T103" s="73" t="str">
        <f t="shared" si="28"/>
        <v>-</v>
      </c>
      <c r="U103" s="73" t="str">
        <f t="shared" si="28"/>
        <v>-</v>
      </c>
      <c r="V103" s="73" t="str">
        <f t="shared" si="28"/>
        <v>-</v>
      </c>
      <c r="W103" s="73" t="str">
        <f t="shared" si="28"/>
        <v>-</v>
      </c>
      <c r="X103" s="73" t="str">
        <f t="shared" si="28"/>
        <v>-</v>
      </c>
      <c r="Y103" s="73" t="str">
        <f t="shared" si="28"/>
        <v>-</v>
      </c>
      <c r="Z103" s="73" t="str">
        <f t="shared" si="29"/>
        <v>-</v>
      </c>
      <c r="AA103" s="73" t="str">
        <f t="shared" si="29"/>
        <v>-</v>
      </c>
      <c r="AB103" s="73" t="str">
        <f t="shared" si="29"/>
        <v>-</v>
      </c>
      <c r="AC103" s="73" t="str">
        <f t="shared" si="29"/>
        <v>-</v>
      </c>
      <c r="AD103" s="105" t="str">
        <f t="shared" si="29"/>
        <v>-</v>
      </c>
      <c r="AE103" s="96">
        <f t="shared" si="25"/>
        <v>0</v>
      </c>
      <c r="AF103" s="109">
        <f t="shared" si="26"/>
        <v>0</v>
      </c>
      <c r="AG103" s="58" t="s">
        <v>74</v>
      </c>
      <c r="BI103" s="68"/>
      <c r="CA103" s="21"/>
    </row>
    <row r="104" spans="5:79" ht="12.75">
      <c r="E104" s="39">
        <v>7</v>
      </c>
      <c r="F104" s="106" t="str">
        <f t="shared" si="27"/>
        <v>-</v>
      </c>
      <c r="G104" s="106" t="str">
        <f t="shared" si="27"/>
        <v>-</v>
      </c>
      <c r="H104" s="106" t="str">
        <f t="shared" si="27"/>
        <v>-</v>
      </c>
      <c r="I104" s="106" t="str">
        <f t="shared" si="27"/>
        <v>-</v>
      </c>
      <c r="J104" s="106" t="str">
        <f t="shared" si="27"/>
        <v>-</v>
      </c>
      <c r="K104" s="106" t="str">
        <f t="shared" si="27"/>
        <v>-</v>
      </c>
      <c r="L104" s="106" t="str">
        <f t="shared" si="27"/>
        <v>-</v>
      </c>
      <c r="M104" s="106" t="str">
        <f t="shared" si="27"/>
        <v>-</v>
      </c>
      <c r="N104" s="106" t="str">
        <f t="shared" si="27"/>
        <v>-</v>
      </c>
      <c r="O104" s="106" t="str">
        <f t="shared" si="27"/>
        <v>-</v>
      </c>
      <c r="P104" s="106" t="str">
        <f t="shared" si="28"/>
        <v>-</v>
      </c>
      <c r="Q104" s="106" t="str">
        <f t="shared" si="28"/>
        <v>-</v>
      </c>
      <c r="R104" s="106" t="str">
        <f t="shared" si="28"/>
        <v>-</v>
      </c>
      <c r="S104" s="106" t="str">
        <f t="shared" si="28"/>
        <v>-</v>
      </c>
      <c r="T104" s="106" t="str">
        <f t="shared" si="28"/>
        <v>-</v>
      </c>
      <c r="U104" s="106" t="str">
        <f t="shared" si="28"/>
        <v>-</v>
      </c>
      <c r="V104" s="106" t="str">
        <f t="shared" si="28"/>
        <v>-</v>
      </c>
      <c r="W104" s="106" t="str">
        <f t="shared" si="28"/>
        <v>-</v>
      </c>
      <c r="X104" s="106" t="str">
        <f t="shared" si="28"/>
        <v>-</v>
      </c>
      <c r="Y104" s="106" t="str">
        <f t="shared" si="28"/>
        <v>-</v>
      </c>
      <c r="Z104" s="106" t="str">
        <f t="shared" si="29"/>
        <v>-</v>
      </c>
      <c r="AA104" s="106" t="str">
        <f t="shared" si="29"/>
        <v>-</v>
      </c>
      <c r="AB104" s="106" t="str">
        <f t="shared" si="29"/>
        <v>-</v>
      </c>
      <c r="AC104" s="106" t="str">
        <f t="shared" si="29"/>
        <v>-</v>
      </c>
      <c r="AD104" s="107" t="str">
        <f t="shared" si="29"/>
        <v>-</v>
      </c>
      <c r="AE104" s="96">
        <f t="shared" si="25"/>
        <v>0</v>
      </c>
      <c r="AF104" s="109">
        <f t="shared" si="26"/>
        <v>0</v>
      </c>
      <c r="AG104" s="59" t="s">
        <v>75</v>
      </c>
      <c r="BI104" s="68"/>
      <c r="CA104" s="21"/>
    </row>
    <row r="105" spans="5:79" ht="12.75">
      <c r="E105" s="14"/>
      <c r="F105" s="73"/>
      <c r="G105" s="73"/>
      <c r="H105" s="73"/>
      <c r="I105" s="73"/>
      <c r="J105" s="73"/>
      <c r="K105" s="73"/>
      <c r="L105" s="73"/>
      <c r="M105" s="73"/>
      <c r="N105" s="73"/>
      <c r="O105" s="106"/>
      <c r="P105" s="106"/>
      <c r="Q105" s="106"/>
      <c r="R105" s="106"/>
      <c r="S105" s="106"/>
      <c r="T105" s="106"/>
      <c r="U105" s="106"/>
      <c r="V105" s="106"/>
      <c r="W105" s="106"/>
      <c r="X105" s="106"/>
      <c r="Y105" s="106"/>
      <c r="Z105" s="106"/>
      <c r="AA105" s="106"/>
      <c r="AB105" s="106"/>
      <c r="AC105" s="73"/>
      <c r="AD105" s="73"/>
      <c r="AE105" s="125"/>
      <c r="AF105" s="126"/>
      <c r="AG105" s="56"/>
      <c r="BI105" s="68"/>
      <c r="CA105" s="21"/>
    </row>
    <row r="106" spans="5:86" ht="12.75">
      <c r="E106" s="95"/>
      <c r="F106" s="95"/>
      <c r="G106" s="95"/>
      <c r="H106" s="95"/>
      <c r="I106" s="95"/>
      <c r="J106" s="95"/>
      <c r="K106" s="95"/>
      <c r="L106" s="95"/>
      <c r="M106" s="95"/>
      <c r="N106" s="95"/>
      <c r="O106" s="328" t="s">
        <v>54</v>
      </c>
      <c r="P106" s="553"/>
      <c r="Q106" s="553"/>
      <c r="R106" s="553"/>
      <c r="S106" s="553"/>
      <c r="T106" s="553"/>
      <c r="U106" s="553"/>
      <c r="V106" s="553"/>
      <c r="W106" s="553"/>
      <c r="X106" s="553"/>
      <c r="Y106" s="553"/>
      <c r="Z106" s="553"/>
      <c r="AA106" s="553"/>
      <c r="AB106" s="329"/>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17"/>
      <c r="CA106" s="7"/>
      <c r="CB106" s="17"/>
      <c r="CC106" s="17"/>
      <c r="CD106" s="17"/>
      <c r="CE106" s="17"/>
      <c r="CF106" s="17"/>
      <c r="CG106" s="17"/>
      <c r="CH106" s="17"/>
    </row>
    <row r="107" spans="5:86" ht="12.75">
      <c r="E107" s="14" t="s">
        <v>56</v>
      </c>
      <c r="F107" s="656">
        <v>38231</v>
      </c>
      <c r="G107" s="656"/>
      <c r="H107" s="665" t="s">
        <v>57</v>
      </c>
      <c r="I107" s="667"/>
      <c r="J107" s="667"/>
      <c r="K107" s="667"/>
      <c r="L107" s="667"/>
      <c r="M107" s="667"/>
      <c r="N107" s="95"/>
      <c r="O107" s="588">
        <v>1</v>
      </c>
      <c r="P107" s="649"/>
      <c r="Q107" s="588">
        <v>2</v>
      </c>
      <c r="R107" s="649"/>
      <c r="S107" s="588">
        <v>3</v>
      </c>
      <c r="T107" s="649"/>
      <c r="U107" s="588">
        <v>4</v>
      </c>
      <c r="V107" s="649"/>
      <c r="W107" s="588">
        <v>5</v>
      </c>
      <c r="X107" s="649"/>
      <c r="Y107" s="588">
        <v>6</v>
      </c>
      <c r="Z107" s="649"/>
      <c r="AA107" s="588">
        <v>7</v>
      </c>
      <c r="AB107" s="588"/>
      <c r="AC107" s="14"/>
      <c r="AD107" s="14"/>
      <c r="AE107" s="14"/>
      <c r="AF107" s="14"/>
      <c r="AG107" s="14"/>
      <c r="AH107" s="23"/>
      <c r="AI107" s="127"/>
      <c r="AJ107" s="14"/>
      <c r="AK107" s="14"/>
      <c r="AL107" s="14"/>
      <c r="AM107" s="14"/>
      <c r="AN107" s="14"/>
      <c r="AO107" s="23"/>
      <c r="AP107" s="127"/>
      <c r="AQ107" s="14"/>
      <c r="AR107" s="14"/>
      <c r="AS107" s="14"/>
      <c r="AT107" s="14"/>
      <c r="AU107" s="14"/>
      <c r="AV107" s="23"/>
      <c r="AW107" s="127"/>
      <c r="AX107" s="14"/>
      <c r="AY107" s="14"/>
      <c r="AZ107" s="14"/>
      <c r="BA107" s="14"/>
      <c r="BB107" s="14"/>
      <c r="BC107" s="23"/>
      <c r="BD107" s="127"/>
      <c r="BE107" s="14"/>
      <c r="BF107" s="14"/>
      <c r="BG107" s="14"/>
      <c r="BH107" s="14"/>
      <c r="BI107" s="14"/>
      <c r="BJ107" s="23"/>
      <c r="BK107" s="127"/>
      <c r="BL107" s="14"/>
      <c r="BM107" s="14"/>
      <c r="BN107" s="14"/>
      <c r="BO107" s="14"/>
      <c r="BP107" s="14"/>
      <c r="BQ107" s="23"/>
      <c r="BR107" s="127"/>
      <c r="BS107" s="14"/>
      <c r="BT107" s="14"/>
      <c r="BU107" s="14"/>
      <c r="BV107" s="14"/>
      <c r="BW107" s="14"/>
      <c r="BX107" s="23"/>
      <c r="BY107" s="127"/>
      <c r="BZ107" s="14"/>
      <c r="CA107" s="14"/>
      <c r="CB107" s="14"/>
      <c r="CC107" s="14"/>
      <c r="CD107" s="14"/>
      <c r="CE107" s="14"/>
      <c r="CF107" s="14"/>
      <c r="CG107" s="14"/>
      <c r="CH107" s="14"/>
    </row>
    <row r="108" spans="5:86" ht="12.75">
      <c r="E108" s="95"/>
      <c r="F108" s="95"/>
      <c r="G108" s="95"/>
      <c r="H108" s="95"/>
      <c r="I108" s="95"/>
      <c r="J108" s="95"/>
      <c r="K108" s="95"/>
      <c r="L108" s="95"/>
      <c r="M108" s="95"/>
      <c r="N108" s="95"/>
      <c r="O108" s="98">
        <f>AF98</f>
        <v>0</v>
      </c>
      <c r="P108" s="97" t="s">
        <v>53</v>
      </c>
      <c r="Q108" s="98">
        <f>AF99</f>
        <v>0</v>
      </c>
      <c r="R108" s="97" t="s">
        <v>53</v>
      </c>
      <c r="S108" s="98">
        <f>AF100</f>
        <v>0</v>
      </c>
      <c r="T108" s="97" t="s">
        <v>53</v>
      </c>
      <c r="U108" s="98">
        <f>AF101</f>
        <v>0</v>
      </c>
      <c r="V108" s="97" t="s">
        <v>53</v>
      </c>
      <c r="W108" s="98">
        <f>AF102</f>
        <v>0</v>
      </c>
      <c r="X108" s="97" t="s">
        <v>53</v>
      </c>
      <c r="Y108" s="98">
        <f>AF103</f>
        <v>0</v>
      </c>
      <c r="Z108" s="24" t="s">
        <v>53</v>
      </c>
      <c r="AA108" s="98">
        <f>AF104</f>
        <v>0</v>
      </c>
      <c r="AB108" s="18" t="s">
        <v>53</v>
      </c>
      <c r="AC108" s="14"/>
      <c r="AD108" s="14"/>
      <c r="AE108" s="14"/>
      <c r="AF108" s="23"/>
      <c r="AG108" s="23"/>
      <c r="AH108" s="23"/>
      <c r="AI108" s="22"/>
      <c r="AJ108" s="14"/>
      <c r="AK108" s="14"/>
      <c r="AL108" s="14"/>
      <c r="AM108" s="23"/>
      <c r="AN108" s="14"/>
      <c r="AO108" s="23"/>
      <c r="AP108" s="22"/>
      <c r="AQ108" s="14"/>
      <c r="AR108" s="14"/>
      <c r="AS108" s="14"/>
      <c r="AT108" s="23"/>
      <c r="AU108" s="14"/>
      <c r="AV108" s="23"/>
      <c r="AW108" s="22"/>
      <c r="AX108" s="14"/>
      <c r="AY108" s="14"/>
      <c r="AZ108" s="14"/>
      <c r="BA108" s="23"/>
      <c r="BB108" s="14"/>
      <c r="BC108" s="23"/>
      <c r="BD108" s="22"/>
      <c r="BE108" s="14"/>
      <c r="BF108" s="14"/>
      <c r="BG108" s="14"/>
      <c r="BH108" s="23"/>
      <c r="BI108" s="14"/>
      <c r="BJ108" s="23"/>
      <c r="BK108" s="22"/>
      <c r="BL108" s="14"/>
      <c r="BM108" s="14"/>
      <c r="BN108" s="14"/>
      <c r="BO108" s="23"/>
      <c r="BP108" s="14"/>
      <c r="BQ108" s="23"/>
      <c r="BR108" s="22"/>
      <c r="BS108" s="14"/>
      <c r="BT108" s="14"/>
      <c r="BU108" s="14"/>
      <c r="BV108" s="23"/>
      <c r="BW108" s="14"/>
      <c r="BX108" s="23"/>
      <c r="BY108" s="22"/>
      <c r="BZ108" s="22"/>
      <c r="CA108" s="22"/>
      <c r="CB108" s="22"/>
      <c r="CC108" s="22"/>
      <c r="CD108" s="22"/>
      <c r="CE108" s="14"/>
      <c r="CF108" s="148"/>
      <c r="CG108" s="14"/>
      <c r="CH108" s="7"/>
    </row>
    <row r="109" spans="3:86" ht="12.75">
      <c r="C109" s="243" t="s">
        <v>157</v>
      </c>
      <c r="D109" s="243" t="s">
        <v>158</v>
      </c>
      <c r="E109" s="5" t="str">
        <f>'AT'!S17</f>
        <v>Contr.</v>
      </c>
      <c r="F109" s="588" t="s">
        <v>1</v>
      </c>
      <c r="G109" s="588"/>
      <c r="H109" s="588" t="s">
        <v>2</v>
      </c>
      <c r="I109" s="588"/>
      <c r="J109" s="588" t="s">
        <v>49</v>
      </c>
      <c r="K109" s="588"/>
      <c r="L109" s="5" t="s">
        <v>51</v>
      </c>
      <c r="M109" s="5" t="s">
        <v>15</v>
      </c>
      <c r="N109" s="43" t="s">
        <v>58</v>
      </c>
      <c r="O109" s="42" t="s">
        <v>3</v>
      </c>
      <c r="P109" s="43" t="s">
        <v>4</v>
      </c>
      <c r="Q109" s="42" t="s">
        <v>3</v>
      </c>
      <c r="R109" s="43" t="s">
        <v>4</v>
      </c>
      <c r="S109" s="42" t="s">
        <v>3</v>
      </c>
      <c r="T109" s="43" t="s">
        <v>4</v>
      </c>
      <c r="U109" s="42" t="s">
        <v>3</v>
      </c>
      <c r="V109" s="43" t="s">
        <v>4</v>
      </c>
      <c r="W109" s="42" t="s">
        <v>3</v>
      </c>
      <c r="X109" s="43" t="s">
        <v>4</v>
      </c>
      <c r="Y109" s="42" t="s">
        <v>3</v>
      </c>
      <c r="Z109" s="43" t="s">
        <v>4</v>
      </c>
      <c r="AA109" s="72" t="s">
        <v>3</v>
      </c>
      <c r="AB109" s="5" t="s">
        <v>4</v>
      </c>
      <c r="AC109" s="94"/>
      <c r="AD109" s="14"/>
      <c r="AE109" s="14"/>
      <c r="AF109" s="10"/>
      <c r="AG109" s="19"/>
      <c r="AH109" s="66"/>
      <c r="AI109" s="124"/>
      <c r="AJ109" s="94"/>
      <c r="AK109" s="14"/>
      <c r="AL109" s="14"/>
      <c r="AM109" s="10"/>
      <c r="AN109" s="149"/>
      <c r="AO109" s="66"/>
      <c r="AP109" s="124"/>
      <c r="AQ109" s="128"/>
      <c r="AR109" s="14"/>
      <c r="AS109" s="14"/>
      <c r="AT109" s="10"/>
      <c r="AU109" s="149"/>
      <c r="AV109" s="66"/>
      <c r="AW109" s="124"/>
      <c r="AX109" s="128"/>
      <c r="AY109" s="14"/>
      <c r="AZ109" s="14"/>
      <c r="BA109" s="10"/>
      <c r="BB109" s="149"/>
      <c r="BC109" s="66"/>
      <c r="BD109" s="124"/>
      <c r="BE109" s="128"/>
      <c r="BF109" s="14"/>
      <c r="BG109" s="14"/>
      <c r="BH109" s="10"/>
      <c r="BI109" s="149"/>
      <c r="BJ109" s="66"/>
      <c r="BK109" s="124"/>
      <c r="BL109" s="128"/>
      <c r="BM109" s="14"/>
      <c r="BN109" s="14"/>
      <c r="BO109" s="10"/>
      <c r="BP109" s="149"/>
      <c r="BQ109" s="66"/>
      <c r="BR109" s="124"/>
      <c r="BS109" s="128"/>
      <c r="BT109" s="14"/>
      <c r="BU109" s="14"/>
      <c r="BV109" s="10"/>
      <c r="BW109" s="149"/>
      <c r="BX109" s="66"/>
      <c r="BY109" s="124"/>
      <c r="BZ109" s="14"/>
      <c r="CA109" s="14"/>
      <c r="CB109" s="10"/>
      <c r="CC109" s="150"/>
      <c r="CD109" s="150"/>
      <c r="CE109" s="151"/>
      <c r="CF109" s="127"/>
      <c r="CG109" s="10"/>
      <c r="CH109" s="154"/>
    </row>
    <row r="110" spans="2:86" ht="12.75">
      <c r="B110" s="45">
        <v>1</v>
      </c>
      <c r="C110" s="5">
        <f>IF(F110=D$2,0,IF(F110&gt;=F$107,36,'AT'!AA18))</f>
        <v>0</v>
      </c>
      <c r="D110" s="5">
        <f>IF('AT'!AB18=0,0,IF(F110=D$2,0,1/'AT'!AB18))</f>
        <v>0</v>
      </c>
      <c r="E110" s="60" t="str">
        <f aca="true" t="shared" si="30" ref="E110:E134">IF(F110=D$2,D$2,AND(F110&lt;=H110,C110&gt;0,C110&lt;=36,D110&lt;=1,D110&gt;=0.5))</f>
        <v>-</v>
      </c>
      <c r="F110" s="662" t="str">
        <f>IF('AT'!U18=0,$D$2,'AT'!U18)</f>
        <v>-</v>
      </c>
      <c r="G110" s="663"/>
      <c r="H110" s="656" t="str">
        <f>IF('AT'!X18=0,$D$2,'AT'!X18)</f>
        <v>-</v>
      </c>
      <c r="I110" s="656"/>
      <c r="J110" s="657">
        <f>'AT'!AE18</f>
        <v>0</v>
      </c>
      <c r="K110" s="588"/>
      <c r="L110" s="47">
        <f>'AT'!AG18</f>
        <v>0</v>
      </c>
      <c r="M110" s="47">
        <f>'AT'!AI18</f>
        <v>0</v>
      </c>
      <c r="N110" s="53" t="str">
        <f>IF(F110=$D$2,$D$2,IF(F110&gt;=F$107,36*D110/36,C110*D110/36))</f>
        <v>-</v>
      </c>
      <c r="O110" s="51">
        <f>IF($N110=$O$108/36,$L110,0)</f>
        <v>0</v>
      </c>
      <c r="P110" s="52">
        <f>IF($N110=$O$108/36,$M110,0)</f>
        <v>0</v>
      </c>
      <c r="Q110" s="51">
        <f aca="true" t="shared" si="31" ref="Q110:Q134">IF($N110=$Q$108/36,$L110,0)</f>
        <v>0</v>
      </c>
      <c r="R110" s="52">
        <f aca="true" t="shared" si="32" ref="R110:R134">IF($N110=$Q$108/36,$M110,0)</f>
        <v>0</v>
      </c>
      <c r="S110" s="51">
        <f aca="true" t="shared" si="33" ref="S110:S134">IF($N110=$S$108/36,$L110,0)</f>
        <v>0</v>
      </c>
      <c r="T110" s="52">
        <f aca="true" t="shared" si="34" ref="T110:T134">IF($N110=$S$108/36,$M110,0)</f>
        <v>0</v>
      </c>
      <c r="U110" s="51">
        <f aca="true" t="shared" si="35" ref="U110:U134">IF($N110=$U$108/36,$L110,0)</f>
        <v>0</v>
      </c>
      <c r="V110" s="52">
        <f aca="true" t="shared" si="36" ref="V110:V134">IF($N110=$U$108/36,$M110,0)</f>
        <v>0</v>
      </c>
      <c r="W110" s="51">
        <f aca="true" t="shared" si="37" ref="W110:W134">IF($N110=$W$108/36,$L110,0)</f>
        <v>0</v>
      </c>
      <c r="X110" s="52">
        <f aca="true" t="shared" si="38" ref="X110:X134">IF($N110=$W$108/36,$M110,0)</f>
        <v>0</v>
      </c>
      <c r="Y110" s="51">
        <f aca="true" t="shared" si="39" ref="Y110:Y134">IF($N110=$Y$108/36,$L110,0)</f>
        <v>0</v>
      </c>
      <c r="Z110" s="52">
        <f aca="true" t="shared" si="40" ref="Z110:Z134">IF($N110=$Y$108/36,$M110,0)</f>
        <v>0</v>
      </c>
      <c r="AA110" s="51">
        <f aca="true" t="shared" si="41" ref="AA110:AA134">IF($N110=$AA$108/36,$L110,0)</f>
        <v>0</v>
      </c>
      <c r="AB110" s="129">
        <f aca="true" t="shared" si="42" ref="AB110:AB134">IF($N110=$AA$108/36,$M110,0)</f>
        <v>0</v>
      </c>
      <c r="AC110" s="94"/>
      <c r="AD110" s="14"/>
      <c r="AE110" s="14"/>
      <c r="AF110" s="10"/>
      <c r="AG110" s="19"/>
      <c r="AH110" s="66"/>
      <c r="AI110" s="124"/>
      <c r="AJ110" s="94"/>
      <c r="AK110" s="14"/>
      <c r="AL110" s="14"/>
      <c r="AM110" s="10"/>
      <c r="AN110" s="149"/>
      <c r="AO110" s="66"/>
      <c r="AP110" s="124"/>
      <c r="AQ110" s="128"/>
      <c r="AR110" s="14"/>
      <c r="AS110" s="14"/>
      <c r="AT110" s="10"/>
      <c r="AU110" s="149"/>
      <c r="AV110" s="66"/>
      <c r="AW110" s="124"/>
      <c r="AX110" s="128"/>
      <c r="AY110" s="14"/>
      <c r="AZ110" s="14"/>
      <c r="BA110" s="10"/>
      <c r="BB110" s="149"/>
      <c r="BC110" s="66"/>
      <c r="BD110" s="124"/>
      <c r="BE110" s="128"/>
      <c r="BF110" s="14"/>
      <c r="BG110" s="14"/>
      <c r="BH110" s="10"/>
      <c r="BI110" s="149"/>
      <c r="BJ110" s="66"/>
      <c r="BK110" s="124"/>
      <c r="BL110" s="128"/>
      <c r="BM110" s="14"/>
      <c r="BN110" s="14"/>
      <c r="BO110" s="10"/>
      <c r="BP110" s="149"/>
      <c r="BQ110" s="66"/>
      <c r="BR110" s="124"/>
      <c r="BS110" s="128"/>
      <c r="BT110" s="14"/>
      <c r="BU110" s="14"/>
      <c r="BV110" s="10"/>
      <c r="BW110" s="149"/>
      <c r="BX110" s="66"/>
      <c r="BY110" s="124"/>
      <c r="BZ110" s="14"/>
      <c r="CA110" s="14"/>
      <c r="CB110" s="10"/>
      <c r="CC110" s="150"/>
      <c r="CD110" s="150"/>
      <c r="CE110" s="151"/>
      <c r="CF110" s="127"/>
      <c r="CG110" s="10"/>
      <c r="CH110" s="154"/>
    </row>
    <row r="111" spans="2:86" ht="12.75">
      <c r="B111" s="46">
        <v>2</v>
      </c>
      <c r="C111" s="5">
        <f>IF(F111=D$2,0,IF(F111&gt;=F$107,36,'AT'!AA19))</f>
        <v>0</v>
      </c>
      <c r="D111" s="5">
        <f>IF('AT'!AB19=0,0,IF(F111=D$2,0,1/'AT'!AB19))</f>
        <v>0</v>
      </c>
      <c r="E111" s="60" t="str">
        <f t="shared" si="30"/>
        <v>-</v>
      </c>
      <c r="F111" s="662" t="str">
        <f>IF('AT'!U19=0,$D$2,'AT'!U19)</f>
        <v>-</v>
      </c>
      <c r="G111" s="663"/>
      <c r="H111" s="656" t="str">
        <f>IF('AT'!X19=0,$D$2,'AT'!X19)</f>
        <v>-</v>
      </c>
      <c r="I111" s="656"/>
      <c r="J111" s="657">
        <f>'AT'!AE19</f>
        <v>0</v>
      </c>
      <c r="K111" s="588"/>
      <c r="L111" s="47">
        <f>'AT'!AG19</f>
        <v>0</v>
      </c>
      <c r="M111" s="47">
        <f>'AT'!AI19</f>
        <v>0</v>
      </c>
      <c r="N111" s="53" t="str">
        <f>IF(F111=$D$2,$D$2,IF(F111&gt;=$F$107,36*'AT'!AB19/36,'AT'!AA19*'AT'!AB19/36))</f>
        <v>-</v>
      </c>
      <c r="O111" s="51">
        <f aca="true" t="shared" si="43" ref="O111:O134">IF($N111=$O$108/36,$L111,0)</f>
        <v>0</v>
      </c>
      <c r="P111" s="52">
        <f aca="true" t="shared" si="44" ref="P111:P134">IF($N111=$O$108/36,$M111,0)</f>
        <v>0</v>
      </c>
      <c r="Q111" s="51">
        <f t="shared" si="31"/>
        <v>0</v>
      </c>
      <c r="R111" s="52">
        <f t="shared" si="32"/>
        <v>0</v>
      </c>
      <c r="S111" s="51">
        <f t="shared" si="33"/>
        <v>0</v>
      </c>
      <c r="T111" s="52">
        <f t="shared" si="34"/>
        <v>0</v>
      </c>
      <c r="U111" s="51">
        <f t="shared" si="35"/>
        <v>0</v>
      </c>
      <c r="V111" s="52">
        <f t="shared" si="36"/>
        <v>0</v>
      </c>
      <c r="W111" s="51">
        <f t="shared" si="37"/>
        <v>0</v>
      </c>
      <c r="X111" s="52">
        <f t="shared" si="38"/>
        <v>0</v>
      </c>
      <c r="Y111" s="51">
        <f t="shared" si="39"/>
        <v>0</v>
      </c>
      <c r="Z111" s="52">
        <f t="shared" si="40"/>
        <v>0</v>
      </c>
      <c r="AA111" s="51">
        <f t="shared" si="41"/>
        <v>0</v>
      </c>
      <c r="AB111" s="129">
        <f t="shared" si="42"/>
        <v>0</v>
      </c>
      <c r="AC111" s="94"/>
      <c r="AD111" s="14"/>
      <c r="AE111" s="14"/>
      <c r="AF111" s="10"/>
      <c r="AG111" s="19"/>
      <c r="AH111" s="66"/>
      <c r="AI111" s="124"/>
      <c r="AJ111" s="94"/>
      <c r="AK111" s="14"/>
      <c r="AL111" s="14"/>
      <c r="AM111" s="10"/>
      <c r="AN111" s="149"/>
      <c r="AO111" s="66"/>
      <c r="AP111" s="124"/>
      <c r="AQ111" s="128"/>
      <c r="AR111" s="14"/>
      <c r="AS111" s="14"/>
      <c r="AT111" s="10"/>
      <c r="AU111" s="149"/>
      <c r="AV111" s="66"/>
      <c r="AW111" s="124"/>
      <c r="AX111" s="128"/>
      <c r="AY111" s="14"/>
      <c r="AZ111" s="14"/>
      <c r="BA111" s="10"/>
      <c r="BB111" s="149"/>
      <c r="BC111" s="66"/>
      <c r="BD111" s="124"/>
      <c r="BE111" s="128"/>
      <c r="BF111" s="14"/>
      <c r="BG111" s="14"/>
      <c r="BH111" s="10"/>
      <c r="BI111" s="149"/>
      <c r="BJ111" s="66"/>
      <c r="BK111" s="124"/>
      <c r="BL111" s="128"/>
      <c r="BM111" s="14"/>
      <c r="BN111" s="14"/>
      <c r="BO111" s="10"/>
      <c r="BP111" s="149"/>
      <c r="BQ111" s="66"/>
      <c r="BR111" s="124"/>
      <c r="BS111" s="128"/>
      <c r="BT111" s="14"/>
      <c r="BU111" s="14"/>
      <c r="BV111" s="10"/>
      <c r="BW111" s="149"/>
      <c r="BX111" s="66"/>
      <c r="BY111" s="124"/>
      <c r="BZ111" s="14"/>
      <c r="CA111" s="14"/>
      <c r="CB111" s="10"/>
      <c r="CC111" s="150"/>
      <c r="CD111" s="150"/>
      <c r="CE111" s="151"/>
      <c r="CF111" s="127"/>
      <c r="CG111" s="10"/>
      <c r="CH111" s="154"/>
    </row>
    <row r="112" spans="2:86" ht="12.75">
      <c r="B112" s="45">
        <v>3</v>
      </c>
      <c r="C112" s="5">
        <f>IF(F112=D$2,0,IF(F112&gt;=F$107,36,'AT'!AA20))</f>
        <v>0</v>
      </c>
      <c r="D112" s="5">
        <f>IF('AT'!AB20=0,0,IF(F112=D$2,0,1/'AT'!AB20))</f>
        <v>0</v>
      </c>
      <c r="E112" s="60" t="str">
        <f t="shared" si="30"/>
        <v>-</v>
      </c>
      <c r="F112" s="662" t="str">
        <f>IF('AT'!U20=0,$D$2,'AT'!U20)</f>
        <v>-</v>
      </c>
      <c r="G112" s="663"/>
      <c r="H112" s="656" t="str">
        <f>IF('AT'!X20=0,$D$2,'AT'!X20)</f>
        <v>-</v>
      </c>
      <c r="I112" s="656"/>
      <c r="J112" s="657">
        <f>'AT'!AE20</f>
        <v>0</v>
      </c>
      <c r="K112" s="588"/>
      <c r="L112" s="47">
        <f>'AT'!AG20</f>
        <v>0</v>
      </c>
      <c r="M112" s="47">
        <f>'AT'!AI20</f>
        <v>0</v>
      </c>
      <c r="N112" s="53" t="str">
        <f>IF(F112=$D$2,$D$2,IF(F112&gt;=$F$107,36*'AT'!AB20/36,'AT'!AA20*'AT'!AB20/36))</f>
        <v>-</v>
      </c>
      <c r="O112" s="51">
        <f t="shared" si="43"/>
        <v>0</v>
      </c>
      <c r="P112" s="52">
        <f t="shared" si="44"/>
        <v>0</v>
      </c>
      <c r="Q112" s="51">
        <f t="shared" si="31"/>
        <v>0</v>
      </c>
      <c r="R112" s="52">
        <f t="shared" si="32"/>
        <v>0</v>
      </c>
      <c r="S112" s="51">
        <f t="shared" si="33"/>
        <v>0</v>
      </c>
      <c r="T112" s="52">
        <f t="shared" si="34"/>
        <v>0</v>
      </c>
      <c r="U112" s="51">
        <f t="shared" si="35"/>
        <v>0</v>
      </c>
      <c r="V112" s="52">
        <f t="shared" si="36"/>
        <v>0</v>
      </c>
      <c r="W112" s="51">
        <f t="shared" si="37"/>
        <v>0</v>
      </c>
      <c r="X112" s="52">
        <f t="shared" si="38"/>
        <v>0</v>
      </c>
      <c r="Y112" s="51">
        <f t="shared" si="39"/>
        <v>0</v>
      </c>
      <c r="Z112" s="52">
        <f t="shared" si="40"/>
        <v>0</v>
      </c>
      <c r="AA112" s="51">
        <f t="shared" si="41"/>
        <v>0</v>
      </c>
      <c r="AB112" s="129">
        <f t="shared" si="42"/>
        <v>0</v>
      </c>
      <c r="AC112" s="94"/>
      <c r="AD112" s="14"/>
      <c r="AE112" s="14"/>
      <c r="AF112" s="10"/>
      <c r="AG112" s="19"/>
      <c r="AH112" s="66"/>
      <c r="AI112" s="124"/>
      <c r="AJ112" s="94"/>
      <c r="AK112" s="14"/>
      <c r="AL112" s="14"/>
      <c r="AM112" s="10"/>
      <c r="AN112" s="149"/>
      <c r="AO112" s="66"/>
      <c r="AP112" s="124"/>
      <c r="AQ112" s="128"/>
      <c r="AR112" s="14"/>
      <c r="AS112" s="14"/>
      <c r="AT112" s="10"/>
      <c r="AU112" s="149"/>
      <c r="AV112" s="66"/>
      <c r="AW112" s="124"/>
      <c r="AX112" s="128"/>
      <c r="AY112" s="14"/>
      <c r="AZ112" s="14"/>
      <c r="BA112" s="10"/>
      <c r="BB112" s="149"/>
      <c r="BC112" s="66"/>
      <c r="BD112" s="124"/>
      <c r="BE112" s="128"/>
      <c r="BF112" s="14"/>
      <c r="BG112" s="14"/>
      <c r="BH112" s="10"/>
      <c r="BI112" s="149"/>
      <c r="BJ112" s="66"/>
      <c r="BK112" s="124"/>
      <c r="BL112" s="128"/>
      <c r="BM112" s="14"/>
      <c r="BN112" s="14"/>
      <c r="BO112" s="10"/>
      <c r="BP112" s="149"/>
      <c r="BQ112" s="66"/>
      <c r="BR112" s="124"/>
      <c r="BS112" s="128"/>
      <c r="BT112" s="14"/>
      <c r="BU112" s="14"/>
      <c r="BV112" s="10"/>
      <c r="BW112" s="149"/>
      <c r="BX112" s="66"/>
      <c r="BY112" s="124"/>
      <c r="BZ112" s="14"/>
      <c r="CA112" s="14"/>
      <c r="CB112" s="10"/>
      <c r="CC112" s="150"/>
      <c r="CD112" s="150"/>
      <c r="CE112" s="151"/>
      <c r="CF112" s="127"/>
      <c r="CG112" s="10"/>
      <c r="CH112" s="154"/>
    </row>
    <row r="113" spans="2:86" ht="12.75">
      <c r="B113" s="46">
        <v>4</v>
      </c>
      <c r="C113" s="5">
        <f>IF(F113=D$2,0,IF(F113&gt;=F$107,36,'AT'!AA21))</f>
        <v>0</v>
      </c>
      <c r="D113" s="5">
        <f>IF('AT'!AB21=0,0,IF(F113=D$2,0,1/'AT'!AB21))</f>
        <v>0</v>
      </c>
      <c r="E113" s="60" t="str">
        <f t="shared" si="30"/>
        <v>-</v>
      </c>
      <c r="F113" s="662" t="str">
        <f>IF('AT'!U21=0,$D$2,'AT'!U21)</f>
        <v>-</v>
      </c>
      <c r="G113" s="663"/>
      <c r="H113" s="656" t="str">
        <f>IF('AT'!X21=0,$D$2,'AT'!X21)</f>
        <v>-</v>
      </c>
      <c r="I113" s="656"/>
      <c r="J113" s="657">
        <f>'AT'!AE21</f>
        <v>0</v>
      </c>
      <c r="K113" s="588"/>
      <c r="L113" s="47">
        <f>'AT'!AG21</f>
        <v>0</v>
      </c>
      <c r="M113" s="47">
        <f>'AT'!AI21</f>
        <v>0</v>
      </c>
      <c r="N113" s="53" t="str">
        <f>IF(F113=$D$2,$D$2,IF(F113&gt;=$F$107,36*'AT'!AB21/36,'AT'!AA21*'AT'!AB21/36))</f>
        <v>-</v>
      </c>
      <c r="O113" s="51">
        <f t="shared" si="43"/>
        <v>0</v>
      </c>
      <c r="P113" s="52">
        <f t="shared" si="44"/>
        <v>0</v>
      </c>
      <c r="Q113" s="51">
        <f t="shared" si="31"/>
        <v>0</v>
      </c>
      <c r="R113" s="52">
        <f t="shared" si="32"/>
        <v>0</v>
      </c>
      <c r="S113" s="51">
        <f t="shared" si="33"/>
        <v>0</v>
      </c>
      <c r="T113" s="52">
        <f t="shared" si="34"/>
        <v>0</v>
      </c>
      <c r="U113" s="51">
        <f t="shared" si="35"/>
        <v>0</v>
      </c>
      <c r="V113" s="52">
        <f t="shared" si="36"/>
        <v>0</v>
      </c>
      <c r="W113" s="51">
        <f t="shared" si="37"/>
        <v>0</v>
      </c>
      <c r="X113" s="52">
        <f t="shared" si="38"/>
        <v>0</v>
      </c>
      <c r="Y113" s="51">
        <f t="shared" si="39"/>
        <v>0</v>
      </c>
      <c r="Z113" s="52">
        <f t="shared" si="40"/>
        <v>0</v>
      </c>
      <c r="AA113" s="51">
        <f t="shared" si="41"/>
        <v>0</v>
      </c>
      <c r="AB113" s="129">
        <f t="shared" si="42"/>
        <v>0</v>
      </c>
      <c r="AC113" s="94"/>
      <c r="AD113" s="14"/>
      <c r="AE113" s="14"/>
      <c r="AF113" s="10"/>
      <c r="AG113" s="19"/>
      <c r="AH113" s="66"/>
      <c r="AI113" s="124"/>
      <c r="AJ113" s="94"/>
      <c r="AK113" s="14"/>
      <c r="AL113" s="14"/>
      <c r="AM113" s="10"/>
      <c r="AN113" s="149"/>
      <c r="AO113" s="66"/>
      <c r="AP113" s="124"/>
      <c r="AQ113" s="128"/>
      <c r="AR113" s="14"/>
      <c r="AS113" s="14"/>
      <c r="AT113" s="10"/>
      <c r="AU113" s="149"/>
      <c r="AV113" s="66"/>
      <c r="AW113" s="124"/>
      <c r="AX113" s="128"/>
      <c r="AY113" s="14"/>
      <c r="AZ113" s="14"/>
      <c r="BA113" s="10"/>
      <c r="BB113" s="149"/>
      <c r="BC113" s="66"/>
      <c r="BD113" s="124"/>
      <c r="BE113" s="128"/>
      <c r="BF113" s="14"/>
      <c r="BG113" s="14"/>
      <c r="BH113" s="10"/>
      <c r="BI113" s="149"/>
      <c r="BJ113" s="66"/>
      <c r="BK113" s="124"/>
      <c r="BL113" s="128"/>
      <c r="BM113" s="14"/>
      <c r="BN113" s="14"/>
      <c r="BO113" s="10"/>
      <c r="BP113" s="149"/>
      <c r="BQ113" s="66"/>
      <c r="BR113" s="124"/>
      <c r="BS113" s="128"/>
      <c r="BT113" s="14"/>
      <c r="BU113" s="14"/>
      <c r="BV113" s="10"/>
      <c r="BW113" s="149"/>
      <c r="BX113" s="66"/>
      <c r="BY113" s="124"/>
      <c r="BZ113" s="14"/>
      <c r="CA113" s="14"/>
      <c r="CB113" s="10"/>
      <c r="CC113" s="150"/>
      <c r="CD113" s="150"/>
      <c r="CE113" s="151"/>
      <c r="CF113" s="127"/>
      <c r="CG113" s="10"/>
      <c r="CH113" s="154"/>
    </row>
    <row r="114" spans="2:86" ht="12.75">
      <c r="B114" s="45">
        <v>5</v>
      </c>
      <c r="C114" s="5">
        <f>IF(F114=D$2,0,IF(F114&gt;=F$107,36,'AT'!AA22))</f>
        <v>0</v>
      </c>
      <c r="D114" s="5">
        <f>IF('AT'!AB22=0,0,IF(F114=D$2,0,1/'AT'!AB22))</f>
        <v>0</v>
      </c>
      <c r="E114" s="60" t="str">
        <f t="shared" si="30"/>
        <v>-</v>
      </c>
      <c r="F114" s="662" t="str">
        <f>IF('AT'!U22=0,$D$2,'AT'!U22)</f>
        <v>-</v>
      </c>
      <c r="G114" s="663"/>
      <c r="H114" s="656" t="str">
        <f>IF('AT'!X22=0,$D$2,'AT'!X22)</f>
        <v>-</v>
      </c>
      <c r="I114" s="656"/>
      <c r="J114" s="657">
        <f>'AT'!AE22</f>
        <v>0</v>
      </c>
      <c r="K114" s="588"/>
      <c r="L114" s="47">
        <f>'AT'!AG22</f>
        <v>0</v>
      </c>
      <c r="M114" s="47">
        <f>'AT'!AI22</f>
        <v>0</v>
      </c>
      <c r="N114" s="53" t="str">
        <f>IF(F114=$D$2,$D$2,IF(F114&gt;=$F$107,36*'AT'!AB22/36,'AT'!AA22*'AT'!AB22/36))</f>
        <v>-</v>
      </c>
      <c r="O114" s="51">
        <f t="shared" si="43"/>
        <v>0</v>
      </c>
      <c r="P114" s="52">
        <f t="shared" si="44"/>
        <v>0</v>
      </c>
      <c r="Q114" s="51">
        <f t="shared" si="31"/>
        <v>0</v>
      </c>
      <c r="R114" s="52">
        <f t="shared" si="32"/>
        <v>0</v>
      </c>
      <c r="S114" s="51">
        <f t="shared" si="33"/>
        <v>0</v>
      </c>
      <c r="T114" s="52">
        <f t="shared" si="34"/>
        <v>0</v>
      </c>
      <c r="U114" s="51">
        <f t="shared" si="35"/>
        <v>0</v>
      </c>
      <c r="V114" s="52">
        <f t="shared" si="36"/>
        <v>0</v>
      </c>
      <c r="W114" s="51">
        <f t="shared" si="37"/>
        <v>0</v>
      </c>
      <c r="X114" s="52">
        <f t="shared" si="38"/>
        <v>0</v>
      </c>
      <c r="Y114" s="51">
        <f t="shared" si="39"/>
        <v>0</v>
      </c>
      <c r="Z114" s="52">
        <f t="shared" si="40"/>
        <v>0</v>
      </c>
      <c r="AA114" s="51">
        <f t="shared" si="41"/>
        <v>0</v>
      </c>
      <c r="AB114" s="129">
        <f t="shared" si="42"/>
        <v>0</v>
      </c>
      <c r="AC114" s="94"/>
      <c r="AD114" s="14"/>
      <c r="AE114" s="14"/>
      <c r="AF114" s="10"/>
      <c r="AG114" s="19"/>
      <c r="AH114" s="66"/>
      <c r="AI114" s="124"/>
      <c r="AJ114" s="94"/>
      <c r="AK114" s="14"/>
      <c r="AL114" s="14"/>
      <c r="AM114" s="10"/>
      <c r="AN114" s="149"/>
      <c r="AO114" s="66"/>
      <c r="AP114" s="124"/>
      <c r="AQ114" s="128"/>
      <c r="AR114" s="14"/>
      <c r="AS114" s="14"/>
      <c r="AT114" s="10"/>
      <c r="AU114" s="149"/>
      <c r="AV114" s="66"/>
      <c r="AW114" s="124"/>
      <c r="AX114" s="128"/>
      <c r="AY114" s="14"/>
      <c r="AZ114" s="14"/>
      <c r="BA114" s="10"/>
      <c r="BB114" s="149"/>
      <c r="BC114" s="66"/>
      <c r="BD114" s="124"/>
      <c r="BE114" s="128"/>
      <c r="BF114" s="14"/>
      <c r="BG114" s="14"/>
      <c r="BH114" s="10"/>
      <c r="BI114" s="149"/>
      <c r="BJ114" s="66"/>
      <c r="BK114" s="124"/>
      <c r="BL114" s="128"/>
      <c r="BM114" s="14"/>
      <c r="BN114" s="14"/>
      <c r="BO114" s="10"/>
      <c r="BP114" s="149"/>
      <c r="BQ114" s="66"/>
      <c r="BR114" s="124"/>
      <c r="BS114" s="128"/>
      <c r="BT114" s="14"/>
      <c r="BU114" s="14"/>
      <c r="BV114" s="10"/>
      <c r="BW114" s="149"/>
      <c r="BX114" s="66"/>
      <c r="BY114" s="124"/>
      <c r="BZ114" s="14"/>
      <c r="CA114" s="14"/>
      <c r="CB114" s="10"/>
      <c r="CC114" s="150"/>
      <c r="CD114" s="150"/>
      <c r="CE114" s="151"/>
      <c r="CF114" s="127"/>
      <c r="CG114" s="10"/>
      <c r="CH114" s="154"/>
    </row>
    <row r="115" spans="2:86" ht="12.75">
      <c r="B115" s="46">
        <v>6</v>
      </c>
      <c r="C115" s="5">
        <f>IF(F115=D$2,0,IF(F115&gt;=F$107,36,'AT'!AA23))</f>
        <v>0</v>
      </c>
      <c r="D115" s="5">
        <f>IF('AT'!AB23=0,0,IF(F115=D$2,0,1/'AT'!AB23))</f>
        <v>0</v>
      </c>
      <c r="E115" s="60" t="str">
        <f t="shared" si="30"/>
        <v>-</v>
      </c>
      <c r="F115" s="662" t="str">
        <f>IF('AT'!U23=0,$D$2,'AT'!U23)</f>
        <v>-</v>
      </c>
      <c r="G115" s="663"/>
      <c r="H115" s="656" t="str">
        <f>IF('AT'!X23=0,$D$2,'AT'!X23)</f>
        <v>-</v>
      </c>
      <c r="I115" s="656"/>
      <c r="J115" s="657">
        <f>'AT'!AE23</f>
        <v>0</v>
      </c>
      <c r="K115" s="588"/>
      <c r="L115" s="47">
        <f>'AT'!AG23</f>
        <v>0</v>
      </c>
      <c r="M115" s="47">
        <f>'AT'!AI23</f>
        <v>0</v>
      </c>
      <c r="N115" s="53" t="str">
        <f>IF(F115=$D$2,$D$2,IF(F115&gt;=$F$107,36*'AT'!AB23/36,'AT'!AA23*'AT'!AB23/36))</f>
        <v>-</v>
      </c>
      <c r="O115" s="51">
        <f t="shared" si="43"/>
        <v>0</v>
      </c>
      <c r="P115" s="52">
        <f t="shared" si="44"/>
        <v>0</v>
      </c>
      <c r="Q115" s="51">
        <f t="shared" si="31"/>
        <v>0</v>
      </c>
      <c r="R115" s="52">
        <f t="shared" si="32"/>
        <v>0</v>
      </c>
      <c r="S115" s="51">
        <f t="shared" si="33"/>
        <v>0</v>
      </c>
      <c r="T115" s="52">
        <f t="shared" si="34"/>
        <v>0</v>
      </c>
      <c r="U115" s="51">
        <f t="shared" si="35"/>
        <v>0</v>
      </c>
      <c r="V115" s="52">
        <f t="shared" si="36"/>
        <v>0</v>
      </c>
      <c r="W115" s="51">
        <f t="shared" si="37"/>
        <v>0</v>
      </c>
      <c r="X115" s="52">
        <f t="shared" si="38"/>
        <v>0</v>
      </c>
      <c r="Y115" s="51">
        <f t="shared" si="39"/>
        <v>0</v>
      </c>
      <c r="Z115" s="52">
        <f t="shared" si="40"/>
        <v>0</v>
      </c>
      <c r="AA115" s="51">
        <f t="shared" si="41"/>
        <v>0</v>
      </c>
      <c r="AB115" s="129">
        <f t="shared" si="42"/>
        <v>0</v>
      </c>
      <c r="AC115" s="94"/>
      <c r="AD115" s="14"/>
      <c r="AE115" s="14"/>
      <c r="AF115" s="10"/>
      <c r="AG115" s="19"/>
      <c r="AH115" s="66"/>
      <c r="AI115" s="124"/>
      <c r="AJ115" s="94"/>
      <c r="AK115" s="14"/>
      <c r="AL115" s="14"/>
      <c r="AM115" s="10"/>
      <c r="AN115" s="149"/>
      <c r="AO115" s="66"/>
      <c r="AP115" s="124"/>
      <c r="AQ115" s="128"/>
      <c r="AR115" s="14"/>
      <c r="AS115" s="14"/>
      <c r="AT115" s="10"/>
      <c r="AU115" s="149"/>
      <c r="AV115" s="66"/>
      <c r="AW115" s="124"/>
      <c r="AX115" s="128"/>
      <c r="AY115" s="14"/>
      <c r="AZ115" s="14"/>
      <c r="BA115" s="10"/>
      <c r="BB115" s="149"/>
      <c r="BC115" s="66"/>
      <c r="BD115" s="124"/>
      <c r="BE115" s="128"/>
      <c r="BF115" s="14"/>
      <c r="BG115" s="14"/>
      <c r="BH115" s="10"/>
      <c r="BI115" s="149"/>
      <c r="BJ115" s="66"/>
      <c r="BK115" s="124"/>
      <c r="BL115" s="128"/>
      <c r="BM115" s="14"/>
      <c r="BN115" s="14"/>
      <c r="BO115" s="10"/>
      <c r="BP115" s="149"/>
      <c r="BQ115" s="66"/>
      <c r="BR115" s="124"/>
      <c r="BS115" s="128"/>
      <c r="BT115" s="14"/>
      <c r="BU115" s="14"/>
      <c r="BV115" s="10"/>
      <c r="BW115" s="149"/>
      <c r="BX115" s="66"/>
      <c r="BY115" s="124"/>
      <c r="BZ115" s="14"/>
      <c r="CA115" s="14"/>
      <c r="CB115" s="10"/>
      <c r="CC115" s="150"/>
      <c r="CD115" s="150"/>
      <c r="CE115" s="151"/>
      <c r="CF115" s="127"/>
      <c r="CG115" s="10"/>
      <c r="CH115" s="154"/>
    </row>
    <row r="116" spans="2:86" ht="12.75">
      <c r="B116" s="45">
        <v>7</v>
      </c>
      <c r="C116" s="5">
        <f>IF(F116=D$2,0,IF(F116&gt;=F$107,36,'AT'!AA24))</f>
        <v>0</v>
      </c>
      <c r="D116" s="5">
        <f>IF('AT'!AB24=0,0,IF(F116=D$2,0,1/'AT'!AB24))</f>
        <v>0</v>
      </c>
      <c r="E116" s="60" t="str">
        <f t="shared" si="30"/>
        <v>-</v>
      </c>
      <c r="F116" s="662" t="str">
        <f>IF('AT'!U24=0,$D$2,'AT'!U24)</f>
        <v>-</v>
      </c>
      <c r="G116" s="663"/>
      <c r="H116" s="656" t="str">
        <f>IF('AT'!X24=0,$D$2,'AT'!X24)</f>
        <v>-</v>
      </c>
      <c r="I116" s="656"/>
      <c r="J116" s="657">
        <f>'AT'!AE24</f>
        <v>0</v>
      </c>
      <c r="K116" s="588"/>
      <c r="L116" s="47">
        <f>'AT'!AG24</f>
        <v>0</v>
      </c>
      <c r="M116" s="47">
        <f>'AT'!AI24</f>
        <v>0</v>
      </c>
      <c r="N116" s="53" t="str">
        <f>IF(F116=$D$2,$D$2,IF(F116&gt;=$F$107,36*'AT'!AB24/36,'AT'!AA24*'AT'!AB24/36))</f>
        <v>-</v>
      </c>
      <c r="O116" s="51">
        <f t="shared" si="43"/>
        <v>0</v>
      </c>
      <c r="P116" s="52">
        <f t="shared" si="44"/>
        <v>0</v>
      </c>
      <c r="Q116" s="51">
        <f t="shared" si="31"/>
        <v>0</v>
      </c>
      <c r="R116" s="52">
        <f t="shared" si="32"/>
        <v>0</v>
      </c>
      <c r="S116" s="51">
        <f t="shared" si="33"/>
        <v>0</v>
      </c>
      <c r="T116" s="52">
        <f t="shared" si="34"/>
        <v>0</v>
      </c>
      <c r="U116" s="51">
        <f t="shared" si="35"/>
        <v>0</v>
      </c>
      <c r="V116" s="52">
        <f t="shared" si="36"/>
        <v>0</v>
      </c>
      <c r="W116" s="51">
        <f t="shared" si="37"/>
        <v>0</v>
      </c>
      <c r="X116" s="52">
        <f t="shared" si="38"/>
        <v>0</v>
      </c>
      <c r="Y116" s="51">
        <f t="shared" si="39"/>
        <v>0</v>
      </c>
      <c r="Z116" s="52">
        <f t="shared" si="40"/>
        <v>0</v>
      </c>
      <c r="AA116" s="51">
        <f t="shared" si="41"/>
        <v>0</v>
      </c>
      <c r="AB116" s="129">
        <f t="shared" si="42"/>
        <v>0</v>
      </c>
      <c r="AC116" s="94"/>
      <c r="AD116" s="14"/>
      <c r="AE116" s="14"/>
      <c r="AF116" s="10"/>
      <c r="AG116" s="19"/>
      <c r="AH116" s="66"/>
      <c r="AI116" s="124"/>
      <c r="AJ116" s="94"/>
      <c r="AK116" s="14"/>
      <c r="AL116" s="14"/>
      <c r="AM116" s="10"/>
      <c r="AN116" s="149"/>
      <c r="AO116" s="66"/>
      <c r="AP116" s="124"/>
      <c r="AQ116" s="128"/>
      <c r="AR116" s="14"/>
      <c r="AS116" s="14"/>
      <c r="AT116" s="10"/>
      <c r="AU116" s="149"/>
      <c r="AV116" s="66"/>
      <c r="AW116" s="124"/>
      <c r="AX116" s="128"/>
      <c r="AY116" s="14"/>
      <c r="AZ116" s="14"/>
      <c r="BA116" s="10"/>
      <c r="BB116" s="149"/>
      <c r="BC116" s="66"/>
      <c r="BD116" s="124"/>
      <c r="BE116" s="128"/>
      <c r="BF116" s="14"/>
      <c r="BG116" s="14"/>
      <c r="BH116" s="10"/>
      <c r="BI116" s="149"/>
      <c r="BJ116" s="66"/>
      <c r="BK116" s="124"/>
      <c r="BL116" s="128"/>
      <c r="BM116" s="14"/>
      <c r="BN116" s="14"/>
      <c r="BO116" s="10"/>
      <c r="BP116" s="149"/>
      <c r="BQ116" s="66"/>
      <c r="BR116" s="124"/>
      <c r="BS116" s="128"/>
      <c r="BT116" s="14"/>
      <c r="BU116" s="14"/>
      <c r="BV116" s="10"/>
      <c r="BW116" s="149"/>
      <c r="BX116" s="66"/>
      <c r="BY116" s="124"/>
      <c r="BZ116" s="14"/>
      <c r="CA116" s="14"/>
      <c r="CB116" s="10"/>
      <c r="CC116" s="150"/>
      <c r="CD116" s="150"/>
      <c r="CE116" s="151"/>
      <c r="CF116" s="127"/>
      <c r="CG116" s="10"/>
      <c r="CH116" s="154"/>
    </row>
    <row r="117" spans="2:86" ht="12.75">
      <c r="B117" s="46">
        <v>8</v>
      </c>
      <c r="C117" s="5">
        <f>IF(F117=D$2,0,IF(F117&gt;=F$107,36,'AT'!AA25))</f>
        <v>0</v>
      </c>
      <c r="D117" s="5">
        <f>IF('AT'!AB25=0,0,IF(F117=D$2,0,1/'AT'!AB25))</f>
        <v>0</v>
      </c>
      <c r="E117" s="60" t="str">
        <f t="shared" si="30"/>
        <v>-</v>
      </c>
      <c r="F117" s="662" t="str">
        <f>IF('AT'!U25=0,$D$2,'AT'!U25)</f>
        <v>-</v>
      </c>
      <c r="G117" s="663"/>
      <c r="H117" s="656" t="str">
        <f>IF('AT'!X25=0,$D$2,'AT'!X25)</f>
        <v>-</v>
      </c>
      <c r="I117" s="656"/>
      <c r="J117" s="657">
        <f>'AT'!AE25</f>
        <v>0</v>
      </c>
      <c r="K117" s="588"/>
      <c r="L117" s="47">
        <f>'AT'!AG25</f>
        <v>0</v>
      </c>
      <c r="M117" s="47">
        <f>'AT'!AI25</f>
        <v>0</v>
      </c>
      <c r="N117" s="53" t="str">
        <f>IF(F117=$D$2,$D$2,IF(F117&gt;=$F$107,36*'AT'!AB25/36,'AT'!AA25*'AT'!AB25/36))</f>
        <v>-</v>
      </c>
      <c r="O117" s="51">
        <f t="shared" si="43"/>
        <v>0</v>
      </c>
      <c r="P117" s="52">
        <f t="shared" si="44"/>
        <v>0</v>
      </c>
      <c r="Q117" s="51">
        <f t="shared" si="31"/>
        <v>0</v>
      </c>
      <c r="R117" s="52">
        <f t="shared" si="32"/>
        <v>0</v>
      </c>
      <c r="S117" s="51">
        <f t="shared" si="33"/>
        <v>0</v>
      </c>
      <c r="T117" s="52">
        <f t="shared" si="34"/>
        <v>0</v>
      </c>
      <c r="U117" s="51">
        <f t="shared" si="35"/>
        <v>0</v>
      </c>
      <c r="V117" s="52">
        <f t="shared" si="36"/>
        <v>0</v>
      </c>
      <c r="W117" s="51">
        <f t="shared" si="37"/>
        <v>0</v>
      </c>
      <c r="X117" s="52">
        <f t="shared" si="38"/>
        <v>0</v>
      </c>
      <c r="Y117" s="51">
        <f t="shared" si="39"/>
        <v>0</v>
      </c>
      <c r="Z117" s="52">
        <f t="shared" si="40"/>
        <v>0</v>
      </c>
      <c r="AA117" s="51">
        <f t="shared" si="41"/>
        <v>0</v>
      </c>
      <c r="AB117" s="129">
        <f t="shared" si="42"/>
        <v>0</v>
      </c>
      <c r="AC117" s="94"/>
      <c r="AD117" s="14"/>
      <c r="AE117" s="14"/>
      <c r="AF117" s="10"/>
      <c r="AG117" s="19"/>
      <c r="AH117" s="66"/>
      <c r="AI117" s="124"/>
      <c r="AJ117" s="94"/>
      <c r="AK117" s="14"/>
      <c r="AL117" s="14"/>
      <c r="AM117" s="10"/>
      <c r="AN117" s="149"/>
      <c r="AO117" s="66"/>
      <c r="AP117" s="124"/>
      <c r="AQ117" s="128"/>
      <c r="AR117" s="14"/>
      <c r="AS117" s="14"/>
      <c r="AT117" s="10"/>
      <c r="AU117" s="149"/>
      <c r="AV117" s="66"/>
      <c r="AW117" s="124"/>
      <c r="AX117" s="128"/>
      <c r="AY117" s="14"/>
      <c r="AZ117" s="14"/>
      <c r="BA117" s="10"/>
      <c r="BB117" s="149"/>
      <c r="BC117" s="66"/>
      <c r="BD117" s="124"/>
      <c r="BE117" s="128"/>
      <c r="BF117" s="14"/>
      <c r="BG117" s="14"/>
      <c r="BH117" s="10"/>
      <c r="BI117" s="149"/>
      <c r="BJ117" s="66"/>
      <c r="BK117" s="124"/>
      <c r="BL117" s="128"/>
      <c r="BM117" s="14"/>
      <c r="BN117" s="14"/>
      <c r="BO117" s="10"/>
      <c r="BP117" s="149"/>
      <c r="BQ117" s="66"/>
      <c r="BR117" s="124"/>
      <c r="BS117" s="128"/>
      <c r="BT117" s="14"/>
      <c r="BU117" s="14"/>
      <c r="BV117" s="10"/>
      <c r="BW117" s="149"/>
      <c r="BX117" s="66"/>
      <c r="BY117" s="124"/>
      <c r="BZ117" s="14"/>
      <c r="CA117" s="14"/>
      <c r="CB117" s="10"/>
      <c r="CC117" s="150"/>
      <c r="CD117" s="150"/>
      <c r="CE117" s="151"/>
      <c r="CF117" s="127"/>
      <c r="CG117" s="10"/>
      <c r="CH117" s="154"/>
    </row>
    <row r="118" spans="2:86" ht="12.75">
      <c r="B118" s="45">
        <v>9</v>
      </c>
      <c r="C118" s="5">
        <f>IF(F118=D$2,0,IF(F118&gt;=F$107,36,'AT'!AA26))</f>
        <v>0</v>
      </c>
      <c r="D118" s="5">
        <f>IF('AT'!AB26=0,0,IF(F118=D$2,0,1/'AT'!AB26))</f>
        <v>0</v>
      </c>
      <c r="E118" s="60" t="str">
        <f t="shared" si="30"/>
        <v>-</v>
      </c>
      <c r="F118" s="662" t="str">
        <f>IF('AT'!U26=0,$D$2,'AT'!U26)</f>
        <v>-</v>
      </c>
      <c r="G118" s="663"/>
      <c r="H118" s="656" t="str">
        <f>IF('AT'!X26=0,$D$2,'AT'!X26)</f>
        <v>-</v>
      </c>
      <c r="I118" s="656"/>
      <c r="J118" s="657">
        <f>'AT'!AE26</f>
        <v>0</v>
      </c>
      <c r="K118" s="588"/>
      <c r="L118" s="47">
        <f>'AT'!AG26</f>
        <v>0</v>
      </c>
      <c r="M118" s="47">
        <f>'AT'!AI26</f>
        <v>0</v>
      </c>
      <c r="N118" s="53" t="str">
        <f>IF(F118=$D$2,$D$2,IF(F118&gt;=$F$107,36*'AT'!AB26/36,'AT'!AA26*'AT'!AB26/36))</f>
        <v>-</v>
      </c>
      <c r="O118" s="51">
        <f t="shared" si="43"/>
        <v>0</v>
      </c>
      <c r="P118" s="52">
        <f t="shared" si="44"/>
        <v>0</v>
      </c>
      <c r="Q118" s="51">
        <f t="shared" si="31"/>
        <v>0</v>
      </c>
      <c r="R118" s="52">
        <f t="shared" si="32"/>
        <v>0</v>
      </c>
      <c r="S118" s="51">
        <f t="shared" si="33"/>
        <v>0</v>
      </c>
      <c r="T118" s="52">
        <f t="shared" si="34"/>
        <v>0</v>
      </c>
      <c r="U118" s="51">
        <f t="shared" si="35"/>
        <v>0</v>
      </c>
      <c r="V118" s="52">
        <f t="shared" si="36"/>
        <v>0</v>
      </c>
      <c r="W118" s="51">
        <f t="shared" si="37"/>
        <v>0</v>
      </c>
      <c r="X118" s="52">
        <f t="shared" si="38"/>
        <v>0</v>
      </c>
      <c r="Y118" s="51">
        <f t="shared" si="39"/>
        <v>0</v>
      </c>
      <c r="Z118" s="52">
        <f t="shared" si="40"/>
        <v>0</v>
      </c>
      <c r="AA118" s="51">
        <f t="shared" si="41"/>
        <v>0</v>
      </c>
      <c r="AB118" s="129">
        <f t="shared" si="42"/>
        <v>0</v>
      </c>
      <c r="AC118" s="94"/>
      <c r="AD118" s="14"/>
      <c r="AE118" s="14"/>
      <c r="AF118" s="10"/>
      <c r="AG118" s="19"/>
      <c r="AH118" s="66"/>
      <c r="AI118" s="124"/>
      <c r="AJ118" s="94"/>
      <c r="AK118" s="14"/>
      <c r="AL118" s="14"/>
      <c r="AM118" s="10"/>
      <c r="AN118" s="149"/>
      <c r="AO118" s="66"/>
      <c r="AP118" s="124"/>
      <c r="AQ118" s="128"/>
      <c r="AR118" s="14"/>
      <c r="AS118" s="14"/>
      <c r="AT118" s="10"/>
      <c r="AU118" s="149"/>
      <c r="AV118" s="66"/>
      <c r="AW118" s="124"/>
      <c r="AX118" s="128"/>
      <c r="AY118" s="14"/>
      <c r="AZ118" s="14"/>
      <c r="BA118" s="10"/>
      <c r="BB118" s="149"/>
      <c r="BC118" s="66"/>
      <c r="BD118" s="124"/>
      <c r="BE118" s="128"/>
      <c r="BF118" s="14"/>
      <c r="BG118" s="14"/>
      <c r="BH118" s="10"/>
      <c r="BI118" s="149"/>
      <c r="BJ118" s="66"/>
      <c r="BK118" s="124"/>
      <c r="BL118" s="128"/>
      <c r="BM118" s="14"/>
      <c r="BN118" s="14"/>
      <c r="BO118" s="10"/>
      <c r="BP118" s="149"/>
      <c r="BQ118" s="66"/>
      <c r="BR118" s="124"/>
      <c r="BS118" s="128"/>
      <c r="BT118" s="14"/>
      <c r="BU118" s="14"/>
      <c r="BV118" s="10"/>
      <c r="BW118" s="149"/>
      <c r="BX118" s="66"/>
      <c r="BY118" s="124"/>
      <c r="BZ118" s="14"/>
      <c r="CA118" s="14"/>
      <c r="CB118" s="10"/>
      <c r="CC118" s="150"/>
      <c r="CD118" s="150"/>
      <c r="CE118" s="151"/>
      <c r="CF118" s="127"/>
      <c r="CG118" s="10"/>
      <c r="CH118" s="154"/>
    </row>
    <row r="119" spans="2:86" ht="12.75">
      <c r="B119" s="46">
        <v>10</v>
      </c>
      <c r="C119" s="5">
        <f>IF(F119=D$2,0,IF(F119&gt;=F$107,36,'AT'!AA27))</f>
        <v>0</v>
      </c>
      <c r="D119" s="5">
        <f>IF('AT'!AB27=0,0,IF(F119=D$2,0,1/'AT'!AB27))</f>
        <v>0</v>
      </c>
      <c r="E119" s="60" t="str">
        <f t="shared" si="30"/>
        <v>-</v>
      </c>
      <c r="F119" s="662" t="str">
        <f>IF('AT'!U27=0,$D$2,'AT'!U27)</f>
        <v>-</v>
      </c>
      <c r="G119" s="663"/>
      <c r="H119" s="656" t="str">
        <f>IF('AT'!X27=0,$D$2,'AT'!X27)</f>
        <v>-</v>
      </c>
      <c r="I119" s="656"/>
      <c r="J119" s="657">
        <f>'AT'!AE27</f>
        <v>0</v>
      </c>
      <c r="K119" s="588"/>
      <c r="L119" s="47">
        <f>'AT'!AG27</f>
        <v>0</v>
      </c>
      <c r="M119" s="47">
        <f>'AT'!AI27</f>
        <v>0</v>
      </c>
      <c r="N119" s="53" t="str">
        <f>IF(F119=$D$2,$D$2,IF(F119&gt;=$F$107,36*'AT'!AB27/36,'AT'!AA27*'AT'!AB27/36))</f>
        <v>-</v>
      </c>
      <c r="O119" s="51">
        <f t="shared" si="43"/>
        <v>0</v>
      </c>
      <c r="P119" s="52">
        <f t="shared" si="44"/>
        <v>0</v>
      </c>
      <c r="Q119" s="51">
        <f t="shared" si="31"/>
        <v>0</v>
      </c>
      <c r="R119" s="52">
        <f t="shared" si="32"/>
        <v>0</v>
      </c>
      <c r="S119" s="51">
        <f t="shared" si="33"/>
        <v>0</v>
      </c>
      <c r="T119" s="52">
        <f t="shared" si="34"/>
        <v>0</v>
      </c>
      <c r="U119" s="51">
        <f t="shared" si="35"/>
        <v>0</v>
      </c>
      <c r="V119" s="52">
        <f t="shared" si="36"/>
        <v>0</v>
      </c>
      <c r="W119" s="51">
        <f t="shared" si="37"/>
        <v>0</v>
      </c>
      <c r="X119" s="52">
        <f t="shared" si="38"/>
        <v>0</v>
      </c>
      <c r="Y119" s="51">
        <f t="shared" si="39"/>
        <v>0</v>
      </c>
      <c r="Z119" s="52">
        <f t="shared" si="40"/>
        <v>0</v>
      </c>
      <c r="AA119" s="51">
        <f t="shared" si="41"/>
        <v>0</v>
      </c>
      <c r="AB119" s="129">
        <f t="shared" si="42"/>
        <v>0</v>
      </c>
      <c r="AC119" s="94"/>
      <c r="AD119" s="14"/>
      <c r="AE119" s="14"/>
      <c r="AF119" s="10"/>
      <c r="AG119" s="19"/>
      <c r="AH119" s="66"/>
      <c r="AI119" s="124"/>
      <c r="AJ119" s="94"/>
      <c r="AK119" s="14"/>
      <c r="AL119" s="14"/>
      <c r="AM119" s="10"/>
      <c r="AN119" s="149"/>
      <c r="AO119" s="66"/>
      <c r="AP119" s="124"/>
      <c r="AQ119" s="128"/>
      <c r="AR119" s="14"/>
      <c r="AS119" s="14"/>
      <c r="AT119" s="10"/>
      <c r="AU119" s="149"/>
      <c r="AV119" s="66"/>
      <c r="AW119" s="124"/>
      <c r="AX119" s="128"/>
      <c r="AY119" s="14"/>
      <c r="AZ119" s="14"/>
      <c r="BA119" s="10"/>
      <c r="BB119" s="149"/>
      <c r="BC119" s="66"/>
      <c r="BD119" s="124"/>
      <c r="BE119" s="128"/>
      <c r="BF119" s="14"/>
      <c r="BG119" s="14"/>
      <c r="BH119" s="10"/>
      <c r="BI119" s="149"/>
      <c r="BJ119" s="66"/>
      <c r="BK119" s="124"/>
      <c r="BL119" s="128"/>
      <c r="BM119" s="14"/>
      <c r="BN119" s="14"/>
      <c r="BO119" s="10"/>
      <c r="BP119" s="149"/>
      <c r="BQ119" s="66"/>
      <c r="BR119" s="124"/>
      <c r="BS119" s="128"/>
      <c r="BT119" s="14"/>
      <c r="BU119" s="14"/>
      <c r="BV119" s="10"/>
      <c r="BW119" s="149"/>
      <c r="BX119" s="66"/>
      <c r="BY119" s="124"/>
      <c r="BZ119" s="14"/>
      <c r="CA119" s="14"/>
      <c r="CB119" s="10"/>
      <c r="CC119" s="150"/>
      <c r="CD119" s="150"/>
      <c r="CE119" s="151"/>
      <c r="CF119" s="127"/>
      <c r="CG119" s="10"/>
      <c r="CH119" s="154"/>
    </row>
    <row r="120" spans="2:86" ht="12.75">
      <c r="B120" s="45">
        <v>11</v>
      </c>
      <c r="C120" s="5">
        <f>IF(F120=D$2,0,IF(F120&gt;=F$107,36,'AT'!AA28))</f>
        <v>0</v>
      </c>
      <c r="D120" s="5">
        <f>IF('AT'!AB28=0,0,IF(F120=D$2,0,1/'AT'!AB28))</f>
        <v>0</v>
      </c>
      <c r="E120" s="60" t="str">
        <f t="shared" si="30"/>
        <v>-</v>
      </c>
      <c r="F120" s="662" t="str">
        <f>IF('AT'!U28=0,$D$2,'AT'!U28)</f>
        <v>-</v>
      </c>
      <c r="G120" s="663"/>
      <c r="H120" s="656" t="str">
        <f>IF('AT'!X28=0,$D$2,'AT'!X28)</f>
        <v>-</v>
      </c>
      <c r="I120" s="656"/>
      <c r="J120" s="657">
        <f>'AT'!AE28</f>
        <v>0</v>
      </c>
      <c r="K120" s="588"/>
      <c r="L120" s="47">
        <f>'AT'!AG28</f>
        <v>0</v>
      </c>
      <c r="M120" s="47">
        <f>'AT'!AI28</f>
        <v>0</v>
      </c>
      <c r="N120" s="53" t="str">
        <f>IF(F120=$D$2,$D$2,IF(F120&gt;=$F$107,36*'AT'!AB28/36,'AT'!AA28*'AT'!AB28/36))</f>
        <v>-</v>
      </c>
      <c r="O120" s="51">
        <f t="shared" si="43"/>
        <v>0</v>
      </c>
      <c r="P120" s="52">
        <f t="shared" si="44"/>
        <v>0</v>
      </c>
      <c r="Q120" s="51">
        <f t="shared" si="31"/>
        <v>0</v>
      </c>
      <c r="R120" s="52">
        <f t="shared" si="32"/>
        <v>0</v>
      </c>
      <c r="S120" s="51">
        <f t="shared" si="33"/>
        <v>0</v>
      </c>
      <c r="T120" s="52">
        <f t="shared" si="34"/>
        <v>0</v>
      </c>
      <c r="U120" s="51">
        <f t="shared" si="35"/>
        <v>0</v>
      </c>
      <c r="V120" s="52">
        <f t="shared" si="36"/>
        <v>0</v>
      </c>
      <c r="W120" s="51">
        <f t="shared" si="37"/>
        <v>0</v>
      </c>
      <c r="X120" s="52">
        <f t="shared" si="38"/>
        <v>0</v>
      </c>
      <c r="Y120" s="51">
        <f t="shared" si="39"/>
        <v>0</v>
      </c>
      <c r="Z120" s="52">
        <f t="shared" si="40"/>
        <v>0</v>
      </c>
      <c r="AA120" s="51">
        <f t="shared" si="41"/>
        <v>0</v>
      </c>
      <c r="AB120" s="129">
        <f t="shared" si="42"/>
        <v>0</v>
      </c>
      <c r="AC120" s="94"/>
      <c r="AD120" s="14"/>
      <c r="AE120" s="14"/>
      <c r="AF120" s="10"/>
      <c r="AG120" s="19"/>
      <c r="AH120" s="66"/>
      <c r="AI120" s="124"/>
      <c r="AJ120" s="94"/>
      <c r="AK120" s="14"/>
      <c r="AL120" s="14"/>
      <c r="AM120" s="10"/>
      <c r="AN120" s="149"/>
      <c r="AO120" s="66"/>
      <c r="AP120" s="124"/>
      <c r="AQ120" s="128"/>
      <c r="AR120" s="14"/>
      <c r="AS120" s="14"/>
      <c r="AT120" s="10"/>
      <c r="AU120" s="149"/>
      <c r="AV120" s="66"/>
      <c r="AW120" s="124"/>
      <c r="AX120" s="128"/>
      <c r="AY120" s="14"/>
      <c r="AZ120" s="14"/>
      <c r="BA120" s="10"/>
      <c r="BB120" s="149"/>
      <c r="BC120" s="66"/>
      <c r="BD120" s="124"/>
      <c r="BE120" s="128"/>
      <c r="BF120" s="14"/>
      <c r="BG120" s="14"/>
      <c r="BH120" s="10"/>
      <c r="BI120" s="149"/>
      <c r="BJ120" s="66"/>
      <c r="BK120" s="124"/>
      <c r="BL120" s="128"/>
      <c r="BM120" s="14"/>
      <c r="BN120" s="14"/>
      <c r="BO120" s="10"/>
      <c r="BP120" s="149"/>
      <c r="BQ120" s="66"/>
      <c r="BR120" s="124"/>
      <c r="BS120" s="128"/>
      <c r="BT120" s="14"/>
      <c r="BU120" s="14"/>
      <c r="BV120" s="10"/>
      <c r="BW120" s="149"/>
      <c r="BX120" s="66"/>
      <c r="BY120" s="124"/>
      <c r="BZ120" s="14"/>
      <c r="CA120" s="14"/>
      <c r="CB120" s="10"/>
      <c r="CC120" s="150"/>
      <c r="CD120" s="150"/>
      <c r="CE120" s="151"/>
      <c r="CF120" s="127"/>
      <c r="CG120" s="10"/>
      <c r="CH120" s="154"/>
    </row>
    <row r="121" spans="2:86" ht="12.75">
      <c r="B121" s="46">
        <v>12</v>
      </c>
      <c r="C121" s="5">
        <f>IF(F121=D$2,0,IF(F121&gt;=F$107,36,'AT'!AA29))</f>
        <v>0</v>
      </c>
      <c r="D121" s="5">
        <f>IF('AT'!AB29=0,0,IF(F121=D$2,0,1/'AT'!AB29))</f>
        <v>0</v>
      </c>
      <c r="E121" s="60" t="str">
        <f t="shared" si="30"/>
        <v>-</v>
      </c>
      <c r="F121" s="662" t="str">
        <f>IF('AT'!U29=0,$D$2,'AT'!U29)</f>
        <v>-</v>
      </c>
      <c r="G121" s="663"/>
      <c r="H121" s="656" t="str">
        <f>IF('AT'!X29=0,$D$2,'AT'!X29)</f>
        <v>-</v>
      </c>
      <c r="I121" s="656"/>
      <c r="J121" s="657">
        <f>'AT'!AE29</f>
        <v>0</v>
      </c>
      <c r="K121" s="588"/>
      <c r="L121" s="47">
        <f>'AT'!AG29</f>
        <v>0</v>
      </c>
      <c r="M121" s="47">
        <f>'AT'!AI29</f>
        <v>0</v>
      </c>
      <c r="N121" s="53" t="str">
        <f>IF(F121=$D$2,$D$2,IF(F121&gt;=$F$107,36*'AT'!AB29/36,'AT'!AA29*'AT'!AB29/36))</f>
        <v>-</v>
      </c>
      <c r="O121" s="51">
        <f t="shared" si="43"/>
        <v>0</v>
      </c>
      <c r="P121" s="52">
        <f t="shared" si="44"/>
        <v>0</v>
      </c>
      <c r="Q121" s="51">
        <f t="shared" si="31"/>
        <v>0</v>
      </c>
      <c r="R121" s="52">
        <f t="shared" si="32"/>
        <v>0</v>
      </c>
      <c r="S121" s="51">
        <f t="shared" si="33"/>
        <v>0</v>
      </c>
      <c r="T121" s="52">
        <f t="shared" si="34"/>
        <v>0</v>
      </c>
      <c r="U121" s="51">
        <f t="shared" si="35"/>
        <v>0</v>
      </c>
      <c r="V121" s="52">
        <f t="shared" si="36"/>
        <v>0</v>
      </c>
      <c r="W121" s="51">
        <f t="shared" si="37"/>
        <v>0</v>
      </c>
      <c r="X121" s="52">
        <f t="shared" si="38"/>
        <v>0</v>
      </c>
      <c r="Y121" s="51">
        <f t="shared" si="39"/>
        <v>0</v>
      </c>
      <c r="Z121" s="52">
        <f t="shared" si="40"/>
        <v>0</v>
      </c>
      <c r="AA121" s="51">
        <f t="shared" si="41"/>
        <v>0</v>
      </c>
      <c r="AB121" s="129">
        <f t="shared" si="42"/>
        <v>0</v>
      </c>
      <c r="AC121" s="94"/>
      <c r="AD121" s="14"/>
      <c r="AE121" s="14"/>
      <c r="AF121" s="10"/>
      <c r="AG121" s="19"/>
      <c r="AH121" s="66"/>
      <c r="AI121" s="124"/>
      <c r="AJ121" s="94"/>
      <c r="AK121" s="14"/>
      <c r="AL121" s="14"/>
      <c r="AM121" s="10"/>
      <c r="AN121" s="149"/>
      <c r="AO121" s="66"/>
      <c r="AP121" s="124"/>
      <c r="AQ121" s="128"/>
      <c r="AR121" s="14"/>
      <c r="AS121" s="14"/>
      <c r="AT121" s="10"/>
      <c r="AU121" s="149"/>
      <c r="AV121" s="66"/>
      <c r="AW121" s="124"/>
      <c r="AX121" s="128"/>
      <c r="AY121" s="14"/>
      <c r="AZ121" s="14"/>
      <c r="BA121" s="10"/>
      <c r="BB121" s="149"/>
      <c r="BC121" s="66"/>
      <c r="BD121" s="124"/>
      <c r="BE121" s="128"/>
      <c r="BF121" s="14"/>
      <c r="BG121" s="14"/>
      <c r="BH121" s="10"/>
      <c r="BI121" s="149"/>
      <c r="BJ121" s="66"/>
      <c r="BK121" s="124"/>
      <c r="BL121" s="128"/>
      <c r="BM121" s="14"/>
      <c r="BN121" s="14"/>
      <c r="BO121" s="10"/>
      <c r="BP121" s="149"/>
      <c r="BQ121" s="66"/>
      <c r="BR121" s="124"/>
      <c r="BS121" s="128"/>
      <c r="BT121" s="14"/>
      <c r="BU121" s="14"/>
      <c r="BV121" s="10"/>
      <c r="BW121" s="149"/>
      <c r="BX121" s="66"/>
      <c r="BY121" s="124"/>
      <c r="BZ121" s="14"/>
      <c r="CA121" s="14"/>
      <c r="CB121" s="10"/>
      <c r="CC121" s="150"/>
      <c r="CD121" s="150"/>
      <c r="CE121" s="151"/>
      <c r="CF121" s="127"/>
      <c r="CG121" s="10"/>
      <c r="CH121" s="154"/>
    </row>
    <row r="122" spans="2:86" ht="12.75">
      <c r="B122" s="45">
        <v>13</v>
      </c>
      <c r="C122" s="5">
        <f>IF(F122=D$2,0,IF(F122&gt;=F$107,36,'AT'!AA30))</f>
        <v>0</v>
      </c>
      <c r="D122" s="5">
        <f>IF('AT'!AB30=0,0,IF(F122=D$2,0,1/'AT'!AB30))</f>
        <v>0</v>
      </c>
      <c r="E122" s="60" t="str">
        <f t="shared" si="30"/>
        <v>-</v>
      </c>
      <c r="F122" s="662" t="str">
        <f>IF('AT'!U30=0,$D$2,'AT'!U30)</f>
        <v>-</v>
      </c>
      <c r="G122" s="663"/>
      <c r="H122" s="656" t="str">
        <f>IF('AT'!X30=0,$D$2,'AT'!X30)</f>
        <v>-</v>
      </c>
      <c r="I122" s="656"/>
      <c r="J122" s="657">
        <f>'AT'!AE30</f>
        <v>0</v>
      </c>
      <c r="K122" s="588"/>
      <c r="L122" s="47">
        <f>'AT'!AG30</f>
        <v>0</v>
      </c>
      <c r="M122" s="47">
        <f>'AT'!AI30</f>
        <v>0</v>
      </c>
      <c r="N122" s="53" t="str">
        <f>IF(F122=$D$2,$D$2,IF(F122&gt;=$F$107,36*'AT'!AB30/36,'AT'!AA30*'AT'!AB30/36))</f>
        <v>-</v>
      </c>
      <c r="O122" s="51">
        <f t="shared" si="43"/>
        <v>0</v>
      </c>
      <c r="P122" s="52">
        <f t="shared" si="44"/>
        <v>0</v>
      </c>
      <c r="Q122" s="51">
        <f t="shared" si="31"/>
        <v>0</v>
      </c>
      <c r="R122" s="52">
        <f t="shared" si="32"/>
        <v>0</v>
      </c>
      <c r="S122" s="51">
        <f t="shared" si="33"/>
        <v>0</v>
      </c>
      <c r="T122" s="52">
        <f t="shared" si="34"/>
        <v>0</v>
      </c>
      <c r="U122" s="51">
        <f t="shared" si="35"/>
        <v>0</v>
      </c>
      <c r="V122" s="52">
        <f t="shared" si="36"/>
        <v>0</v>
      </c>
      <c r="W122" s="51">
        <f t="shared" si="37"/>
        <v>0</v>
      </c>
      <c r="X122" s="52">
        <f t="shared" si="38"/>
        <v>0</v>
      </c>
      <c r="Y122" s="51">
        <f t="shared" si="39"/>
        <v>0</v>
      </c>
      <c r="Z122" s="52">
        <f t="shared" si="40"/>
        <v>0</v>
      </c>
      <c r="AA122" s="51">
        <f t="shared" si="41"/>
        <v>0</v>
      </c>
      <c r="AB122" s="129">
        <f t="shared" si="42"/>
        <v>0</v>
      </c>
      <c r="AC122" s="94"/>
      <c r="AD122" s="14"/>
      <c r="AE122" s="14"/>
      <c r="AF122" s="10"/>
      <c r="AG122" s="19"/>
      <c r="AH122" s="66"/>
      <c r="AI122" s="124"/>
      <c r="AJ122" s="94"/>
      <c r="AK122" s="14"/>
      <c r="AL122" s="14"/>
      <c r="AM122" s="10"/>
      <c r="AN122" s="149"/>
      <c r="AO122" s="66"/>
      <c r="AP122" s="124"/>
      <c r="AQ122" s="128"/>
      <c r="AR122" s="14"/>
      <c r="AS122" s="14"/>
      <c r="AT122" s="10"/>
      <c r="AU122" s="149"/>
      <c r="AV122" s="66"/>
      <c r="AW122" s="124"/>
      <c r="AX122" s="128"/>
      <c r="AY122" s="14"/>
      <c r="AZ122" s="14"/>
      <c r="BA122" s="10"/>
      <c r="BB122" s="149"/>
      <c r="BC122" s="66"/>
      <c r="BD122" s="124"/>
      <c r="BE122" s="128"/>
      <c r="BF122" s="14"/>
      <c r="BG122" s="14"/>
      <c r="BH122" s="10"/>
      <c r="BI122" s="149"/>
      <c r="BJ122" s="66"/>
      <c r="BK122" s="124"/>
      <c r="BL122" s="128"/>
      <c r="BM122" s="14"/>
      <c r="BN122" s="14"/>
      <c r="BO122" s="10"/>
      <c r="BP122" s="149"/>
      <c r="BQ122" s="66"/>
      <c r="BR122" s="124"/>
      <c r="BS122" s="128"/>
      <c r="BT122" s="14"/>
      <c r="BU122" s="14"/>
      <c r="BV122" s="10"/>
      <c r="BW122" s="149"/>
      <c r="BX122" s="66"/>
      <c r="BY122" s="124"/>
      <c r="BZ122" s="14"/>
      <c r="CA122" s="14"/>
      <c r="CB122" s="10"/>
      <c r="CC122" s="150"/>
      <c r="CD122" s="150"/>
      <c r="CE122" s="151"/>
      <c r="CF122" s="127"/>
      <c r="CG122" s="10"/>
      <c r="CH122" s="154"/>
    </row>
    <row r="123" spans="2:86" ht="12.75">
      <c r="B123" s="46">
        <v>14</v>
      </c>
      <c r="C123" s="5">
        <f>IF(F123=D$2,0,IF(F123&gt;=F$107,36,'AT'!AA31))</f>
        <v>0</v>
      </c>
      <c r="D123" s="5">
        <f>IF('AT'!AB31=0,0,IF(F123=D$2,0,1/'AT'!AB31))</f>
        <v>0</v>
      </c>
      <c r="E123" s="60" t="str">
        <f t="shared" si="30"/>
        <v>-</v>
      </c>
      <c r="F123" s="662" t="str">
        <f>IF('AT'!U31=0,$D$2,'AT'!U31)</f>
        <v>-</v>
      </c>
      <c r="G123" s="663"/>
      <c r="H123" s="656" t="str">
        <f>IF('AT'!X31=0,$D$2,'AT'!X31)</f>
        <v>-</v>
      </c>
      <c r="I123" s="656"/>
      <c r="J123" s="657">
        <f>'AT'!AE31</f>
        <v>0</v>
      </c>
      <c r="K123" s="588"/>
      <c r="L123" s="47">
        <f>'AT'!AG31</f>
        <v>0</v>
      </c>
      <c r="M123" s="47">
        <f>'AT'!AI31</f>
        <v>0</v>
      </c>
      <c r="N123" s="53" t="str">
        <f>IF(F123=$D$2,$D$2,IF(F123&gt;=$F$107,36*'AT'!AB31/36,'AT'!AA31*'AT'!AB31/36))</f>
        <v>-</v>
      </c>
      <c r="O123" s="51">
        <f t="shared" si="43"/>
        <v>0</v>
      </c>
      <c r="P123" s="52">
        <f t="shared" si="44"/>
        <v>0</v>
      </c>
      <c r="Q123" s="51">
        <f t="shared" si="31"/>
        <v>0</v>
      </c>
      <c r="R123" s="52">
        <f t="shared" si="32"/>
        <v>0</v>
      </c>
      <c r="S123" s="51">
        <f t="shared" si="33"/>
        <v>0</v>
      </c>
      <c r="T123" s="52">
        <f t="shared" si="34"/>
        <v>0</v>
      </c>
      <c r="U123" s="51">
        <f t="shared" si="35"/>
        <v>0</v>
      </c>
      <c r="V123" s="52">
        <f t="shared" si="36"/>
        <v>0</v>
      </c>
      <c r="W123" s="51">
        <f t="shared" si="37"/>
        <v>0</v>
      </c>
      <c r="X123" s="52">
        <f t="shared" si="38"/>
        <v>0</v>
      </c>
      <c r="Y123" s="51">
        <f t="shared" si="39"/>
        <v>0</v>
      </c>
      <c r="Z123" s="52">
        <f t="shared" si="40"/>
        <v>0</v>
      </c>
      <c r="AA123" s="51">
        <f t="shared" si="41"/>
        <v>0</v>
      </c>
      <c r="AB123" s="129">
        <f t="shared" si="42"/>
        <v>0</v>
      </c>
      <c r="AC123" s="94"/>
      <c r="AD123" s="14"/>
      <c r="AE123" s="14"/>
      <c r="AF123" s="10"/>
      <c r="AG123" s="19"/>
      <c r="AH123" s="66"/>
      <c r="AI123" s="124"/>
      <c r="AJ123" s="94"/>
      <c r="AK123" s="14"/>
      <c r="AL123" s="14"/>
      <c r="AM123" s="10"/>
      <c r="AN123" s="149"/>
      <c r="AO123" s="66"/>
      <c r="AP123" s="124"/>
      <c r="AQ123" s="128"/>
      <c r="AR123" s="14"/>
      <c r="AS123" s="14"/>
      <c r="AT123" s="10"/>
      <c r="AU123" s="149"/>
      <c r="AV123" s="66"/>
      <c r="AW123" s="124"/>
      <c r="AX123" s="128"/>
      <c r="AY123" s="14"/>
      <c r="AZ123" s="14"/>
      <c r="BA123" s="10"/>
      <c r="BB123" s="149"/>
      <c r="BC123" s="66"/>
      <c r="BD123" s="124"/>
      <c r="BE123" s="128"/>
      <c r="BF123" s="14"/>
      <c r="BG123" s="14"/>
      <c r="BH123" s="10"/>
      <c r="BI123" s="149"/>
      <c r="BJ123" s="66"/>
      <c r="BK123" s="124"/>
      <c r="BL123" s="128"/>
      <c r="BM123" s="14"/>
      <c r="BN123" s="14"/>
      <c r="BO123" s="10"/>
      <c r="BP123" s="149"/>
      <c r="BQ123" s="66"/>
      <c r="BR123" s="124"/>
      <c r="BS123" s="128"/>
      <c r="BT123" s="14"/>
      <c r="BU123" s="14"/>
      <c r="BV123" s="10"/>
      <c r="BW123" s="149"/>
      <c r="BX123" s="66"/>
      <c r="BY123" s="124"/>
      <c r="BZ123" s="14"/>
      <c r="CA123" s="14"/>
      <c r="CB123" s="10"/>
      <c r="CC123" s="150"/>
      <c r="CD123" s="150"/>
      <c r="CE123" s="151"/>
      <c r="CF123" s="127"/>
      <c r="CG123" s="10"/>
      <c r="CH123" s="154"/>
    </row>
    <row r="124" spans="2:86" ht="12.75">
      <c r="B124" s="45">
        <v>15</v>
      </c>
      <c r="C124" s="5">
        <f>IF(F124=D$2,0,IF(F124&gt;=F$107,36,'AT'!AA32))</f>
        <v>0</v>
      </c>
      <c r="D124" s="5">
        <f>IF('AT'!AB32=0,0,IF(F124=D$2,0,1/'AT'!AB32))</f>
        <v>0</v>
      </c>
      <c r="E124" s="60" t="str">
        <f t="shared" si="30"/>
        <v>-</v>
      </c>
      <c r="F124" s="662" t="str">
        <f>IF('AT'!U32=0,$D$2,'AT'!U32)</f>
        <v>-</v>
      </c>
      <c r="G124" s="663"/>
      <c r="H124" s="656" t="str">
        <f>IF('AT'!X32=0,$D$2,'AT'!X32)</f>
        <v>-</v>
      </c>
      <c r="I124" s="656"/>
      <c r="J124" s="657">
        <f>'AT'!AE32</f>
        <v>0</v>
      </c>
      <c r="K124" s="588"/>
      <c r="L124" s="47">
        <f>'AT'!AG32</f>
        <v>0</v>
      </c>
      <c r="M124" s="47">
        <f>'AT'!AI32</f>
        <v>0</v>
      </c>
      <c r="N124" s="53" t="str">
        <f>IF(F124=$D$2,$D$2,IF(F124&gt;=$F$107,36*'AT'!AB32/36,'AT'!AA32*'AT'!AB32/36))</f>
        <v>-</v>
      </c>
      <c r="O124" s="51">
        <f t="shared" si="43"/>
        <v>0</v>
      </c>
      <c r="P124" s="52">
        <f t="shared" si="44"/>
        <v>0</v>
      </c>
      <c r="Q124" s="51">
        <f t="shared" si="31"/>
        <v>0</v>
      </c>
      <c r="R124" s="52">
        <f t="shared" si="32"/>
        <v>0</v>
      </c>
      <c r="S124" s="51">
        <f t="shared" si="33"/>
        <v>0</v>
      </c>
      <c r="T124" s="52">
        <f t="shared" si="34"/>
        <v>0</v>
      </c>
      <c r="U124" s="51">
        <f t="shared" si="35"/>
        <v>0</v>
      </c>
      <c r="V124" s="52">
        <f t="shared" si="36"/>
        <v>0</v>
      </c>
      <c r="W124" s="51">
        <f t="shared" si="37"/>
        <v>0</v>
      </c>
      <c r="X124" s="52">
        <f t="shared" si="38"/>
        <v>0</v>
      </c>
      <c r="Y124" s="51">
        <f t="shared" si="39"/>
        <v>0</v>
      </c>
      <c r="Z124" s="52">
        <f t="shared" si="40"/>
        <v>0</v>
      </c>
      <c r="AA124" s="51">
        <f t="shared" si="41"/>
        <v>0</v>
      </c>
      <c r="AB124" s="129">
        <f t="shared" si="42"/>
        <v>0</v>
      </c>
      <c r="AC124" s="94"/>
      <c r="AD124" s="14"/>
      <c r="AE124" s="14"/>
      <c r="AF124" s="10"/>
      <c r="AG124" s="19"/>
      <c r="AH124" s="66"/>
      <c r="AI124" s="124"/>
      <c r="AJ124" s="94"/>
      <c r="AK124" s="14"/>
      <c r="AL124" s="14"/>
      <c r="AM124" s="10"/>
      <c r="AN124" s="149"/>
      <c r="AO124" s="66"/>
      <c r="AP124" s="124"/>
      <c r="AQ124" s="128"/>
      <c r="AR124" s="14"/>
      <c r="AS124" s="14"/>
      <c r="AT124" s="10"/>
      <c r="AU124" s="149"/>
      <c r="AV124" s="66"/>
      <c r="AW124" s="124"/>
      <c r="AX124" s="128"/>
      <c r="AY124" s="14"/>
      <c r="AZ124" s="14"/>
      <c r="BA124" s="10"/>
      <c r="BB124" s="149"/>
      <c r="BC124" s="66"/>
      <c r="BD124" s="124"/>
      <c r="BE124" s="128"/>
      <c r="BF124" s="14"/>
      <c r="BG124" s="14"/>
      <c r="BH124" s="10"/>
      <c r="BI124" s="149"/>
      <c r="BJ124" s="66"/>
      <c r="BK124" s="124"/>
      <c r="BL124" s="128"/>
      <c r="BM124" s="14"/>
      <c r="BN124" s="14"/>
      <c r="BO124" s="10"/>
      <c r="BP124" s="149"/>
      <c r="BQ124" s="66"/>
      <c r="BR124" s="124"/>
      <c r="BS124" s="128"/>
      <c r="BT124" s="14"/>
      <c r="BU124" s="14"/>
      <c r="BV124" s="10"/>
      <c r="BW124" s="149"/>
      <c r="BX124" s="66"/>
      <c r="BY124" s="124"/>
      <c r="BZ124" s="14"/>
      <c r="CA124" s="14"/>
      <c r="CB124" s="10"/>
      <c r="CC124" s="150"/>
      <c r="CD124" s="150"/>
      <c r="CE124" s="151"/>
      <c r="CF124" s="127"/>
      <c r="CG124" s="10"/>
      <c r="CH124" s="154"/>
    </row>
    <row r="125" spans="2:86" ht="12.75">
      <c r="B125" s="46">
        <v>16</v>
      </c>
      <c r="C125" s="5">
        <f>IF(F125=D$2,0,IF(F125&gt;=F$107,36,'AT'!AA33))</f>
        <v>0</v>
      </c>
      <c r="D125" s="5">
        <f>IF('AT'!AB33=0,0,IF(F125=D$2,0,1/'AT'!AB33))</f>
        <v>0</v>
      </c>
      <c r="E125" s="60" t="str">
        <f t="shared" si="30"/>
        <v>-</v>
      </c>
      <c r="F125" s="662" t="str">
        <f>IF('AT'!U33=0,$D$2,'AT'!U33)</f>
        <v>-</v>
      </c>
      <c r="G125" s="663"/>
      <c r="H125" s="656" t="str">
        <f>IF('AT'!X33=0,$D$2,'AT'!X33)</f>
        <v>-</v>
      </c>
      <c r="I125" s="656"/>
      <c r="J125" s="657">
        <f>'AT'!AE33</f>
        <v>0</v>
      </c>
      <c r="K125" s="588"/>
      <c r="L125" s="47">
        <f>'AT'!AG33</f>
        <v>0</v>
      </c>
      <c r="M125" s="47">
        <f>'AT'!AI33</f>
        <v>0</v>
      </c>
      <c r="N125" s="53" t="str">
        <f>IF(F125=$D$2,$D$2,IF(F125&gt;=$F$107,36*'AT'!AB33/36,'AT'!AA33*'AT'!AB33/36))</f>
        <v>-</v>
      </c>
      <c r="O125" s="51">
        <f t="shared" si="43"/>
        <v>0</v>
      </c>
      <c r="P125" s="52">
        <f t="shared" si="44"/>
        <v>0</v>
      </c>
      <c r="Q125" s="51">
        <f t="shared" si="31"/>
        <v>0</v>
      </c>
      <c r="R125" s="52">
        <f t="shared" si="32"/>
        <v>0</v>
      </c>
      <c r="S125" s="51">
        <f t="shared" si="33"/>
        <v>0</v>
      </c>
      <c r="T125" s="52">
        <f t="shared" si="34"/>
        <v>0</v>
      </c>
      <c r="U125" s="51">
        <f t="shared" si="35"/>
        <v>0</v>
      </c>
      <c r="V125" s="52">
        <f t="shared" si="36"/>
        <v>0</v>
      </c>
      <c r="W125" s="51">
        <f t="shared" si="37"/>
        <v>0</v>
      </c>
      <c r="X125" s="52">
        <f t="shared" si="38"/>
        <v>0</v>
      </c>
      <c r="Y125" s="51">
        <f t="shared" si="39"/>
        <v>0</v>
      </c>
      <c r="Z125" s="52">
        <f t="shared" si="40"/>
        <v>0</v>
      </c>
      <c r="AA125" s="51">
        <f t="shared" si="41"/>
        <v>0</v>
      </c>
      <c r="AB125" s="129">
        <f t="shared" si="42"/>
        <v>0</v>
      </c>
      <c r="AC125" s="94"/>
      <c r="AD125" s="14"/>
      <c r="AE125" s="14"/>
      <c r="AF125" s="10"/>
      <c r="AG125" s="19"/>
      <c r="AH125" s="66"/>
      <c r="AI125" s="124"/>
      <c r="AJ125" s="94"/>
      <c r="AK125" s="14"/>
      <c r="AL125" s="14"/>
      <c r="AM125" s="10"/>
      <c r="AN125" s="149"/>
      <c r="AO125" s="66"/>
      <c r="AP125" s="124"/>
      <c r="AQ125" s="128"/>
      <c r="AR125" s="14"/>
      <c r="AS125" s="14"/>
      <c r="AT125" s="10"/>
      <c r="AU125" s="149"/>
      <c r="AV125" s="66"/>
      <c r="AW125" s="124"/>
      <c r="AX125" s="128"/>
      <c r="AY125" s="14"/>
      <c r="AZ125" s="14"/>
      <c r="BA125" s="10"/>
      <c r="BB125" s="149"/>
      <c r="BC125" s="66"/>
      <c r="BD125" s="124"/>
      <c r="BE125" s="128"/>
      <c r="BF125" s="14"/>
      <c r="BG125" s="14"/>
      <c r="BH125" s="10"/>
      <c r="BI125" s="149"/>
      <c r="BJ125" s="66"/>
      <c r="BK125" s="124"/>
      <c r="BL125" s="128"/>
      <c r="BM125" s="14"/>
      <c r="BN125" s="14"/>
      <c r="BO125" s="10"/>
      <c r="BP125" s="149"/>
      <c r="BQ125" s="66"/>
      <c r="BR125" s="124"/>
      <c r="BS125" s="128"/>
      <c r="BT125" s="14"/>
      <c r="BU125" s="14"/>
      <c r="BV125" s="10"/>
      <c r="BW125" s="149"/>
      <c r="BX125" s="66"/>
      <c r="BY125" s="124"/>
      <c r="BZ125" s="14"/>
      <c r="CA125" s="14"/>
      <c r="CB125" s="10"/>
      <c r="CC125" s="150"/>
      <c r="CD125" s="150"/>
      <c r="CE125" s="151"/>
      <c r="CF125" s="127"/>
      <c r="CG125" s="10"/>
      <c r="CH125" s="154"/>
    </row>
    <row r="126" spans="2:86" ht="12.75">
      <c r="B126" s="45">
        <v>17</v>
      </c>
      <c r="C126" s="5">
        <f>IF(F126=D$2,0,IF(F126&gt;=F$107,36,'AT'!AA34))</f>
        <v>0</v>
      </c>
      <c r="D126" s="5">
        <f>IF('AT'!AB34=0,0,IF(F126=D$2,0,1/'AT'!AB34))</f>
        <v>0</v>
      </c>
      <c r="E126" s="60" t="str">
        <f t="shared" si="30"/>
        <v>-</v>
      </c>
      <c r="F126" s="662" t="str">
        <f>IF('AT'!U34=0,$D$2,'AT'!U34)</f>
        <v>-</v>
      </c>
      <c r="G126" s="663"/>
      <c r="H126" s="656" t="str">
        <f>IF('AT'!X34=0,$D$2,'AT'!X34)</f>
        <v>-</v>
      </c>
      <c r="I126" s="656"/>
      <c r="J126" s="657">
        <f>'AT'!AE34</f>
        <v>0</v>
      </c>
      <c r="K126" s="588"/>
      <c r="L126" s="47">
        <f>'AT'!AG34</f>
        <v>0</v>
      </c>
      <c r="M126" s="47">
        <f>'AT'!AI34</f>
        <v>0</v>
      </c>
      <c r="N126" s="53" t="str">
        <f>IF(F126=$D$2,$D$2,IF(F126&gt;=$F$107,36*'AT'!AB34/36,'AT'!AA34*'AT'!AB34/36))</f>
        <v>-</v>
      </c>
      <c r="O126" s="51">
        <f t="shared" si="43"/>
        <v>0</v>
      </c>
      <c r="P126" s="52">
        <f t="shared" si="44"/>
        <v>0</v>
      </c>
      <c r="Q126" s="51">
        <f t="shared" si="31"/>
        <v>0</v>
      </c>
      <c r="R126" s="52">
        <f t="shared" si="32"/>
        <v>0</v>
      </c>
      <c r="S126" s="51">
        <f t="shared" si="33"/>
        <v>0</v>
      </c>
      <c r="T126" s="52">
        <f t="shared" si="34"/>
        <v>0</v>
      </c>
      <c r="U126" s="51">
        <f t="shared" si="35"/>
        <v>0</v>
      </c>
      <c r="V126" s="52">
        <f t="shared" si="36"/>
        <v>0</v>
      </c>
      <c r="W126" s="51">
        <f t="shared" si="37"/>
        <v>0</v>
      </c>
      <c r="X126" s="52">
        <f t="shared" si="38"/>
        <v>0</v>
      </c>
      <c r="Y126" s="51">
        <f t="shared" si="39"/>
        <v>0</v>
      </c>
      <c r="Z126" s="52">
        <f t="shared" si="40"/>
        <v>0</v>
      </c>
      <c r="AA126" s="51">
        <f t="shared" si="41"/>
        <v>0</v>
      </c>
      <c r="AB126" s="129">
        <f t="shared" si="42"/>
        <v>0</v>
      </c>
      <c r="AC126" s="94"/>
      <c r="AD126" s="14"/>
      <c r="AE126" s="14"/>
      <c r="AF126" s="10"/>
      <c r="AG126" s="19"/>
      <c r="AH126" s="66"/>
      <c r="AI126" s="124"/>
      <c r="AJ126" s="94"/>
      <c r="AK126" s="14"/>
      <c r="AL126" s="14"/>
      <c r="AM126" s="10"/>
      <c r="AN126" s="149"/>
      <c r="AO126" s="66"/>
      <c r="AP126" s="124"/>
      <c r="AQ126" s="128"/>
      <c r="AR126" s="14"/>
      <c r="AS126" s="14"/>
      <c r="AT126" s="10"/>
      <c r="AU126" s="149"/>
      <c r="AV126" s="66"/>
      <c r="AW126" s="124"/>
      <c r="AX126" s="128"/>
      <c r="AY126" s="14"/>
      <c r="AZ126" s="14"/>
      <c r="BA126" s="10"/>
      <c r="BB126" s="149"/>
      <c r="BC126" s="66"/>
      <c r="BD126" s="124"/>
      <c r="BE126" s="128"/>
      <c r="BF126" s="14"/>
      <c r="BG126" s="14"/>
      <c r="BH126" s="10"/>
      <c r="BI126" s="149"/>
      <c r="BJ126" s="66"/>
      <c r="BK126" s="124"/>
      <c r="BL126" s="128"/>
      <c r="BM126" s="14"/>
      <c r="BN126" s="14"/>
      <c r="BO126" s="10"/>
      <c r="BP126" s="149"/>
      <c r="BQ126" s="66"/>
      <c r="BR126" s="124"/>
      <c r="BS126" s="128"/>
      <c r="BT126" s="14"/>
      <c r="BU126" s="14"/>
      <c r="BV126" s="10"/>
      <c r="BW126" s="149"/>
      <c r="BX126" s="66"/>
      <c r="BY126" s="124"/>
      <c r="BZ126" s="14"/>
      <c r="CA126" s="14"/>
      <c r="CB126" s="10"/>
      <c r="CC126" s="150"/>
      <c r="CD126" s="150"/>
      <c r="CE126" s="151"/>
      <c r="CF126" s="127"/>
      <c r="CG126" s="10"/>
      <c r="CH126" s="154"/>
    </row>
    <row r="127" spans="2:86" ht="12.75">
      <c r="B127" s="46">
        <v>18</v>
      </c>
      <c r="C127" s="5">
        <f>IF(F127=D$2,0,IF(F127&gt;=F$107,36,'AT'!AA35))</f>
        <v>0</v>
      </c>
      <c r="D127" s="5">
        <f>IF('AT'!AB35=0,0,IF(F127=D$2,0,1/'AT'!AB35))</f>
        <v>0</v>
      </c>
      <c r="E127" s="60" t="str">
        <f t="shared" si="30"/>
        <v>-</v>
      </c>
      <c r="F127" s="662" t="str">
        <f>IF('AT'!U35=0,$D$2,'AT'!U35)</f>
        <v>-</v>
      </c>
      <c r="G127" s="663"/>
      <c r="H127" s="656" t="str">
        <f>IF('AT'!X35=0,$D$2,'AT'!X35)</f>
        <v>-</v>
      </c>
      <c r="I127" s="656"/>
      <c r="J127" s="657">
        <f>'AT'!AE35</f>
        <v>0</v>
      </c>
      <c r="K127" s="588"/>
      <c r="L127" s="47">
        <f>'AT'!AG35</f>
        <v>0</v>
      </c>
      <c r="M127" s="47">
        <f>'AT'!AI35</f>
        <v>0</v>
      </c>
      <c r="N127" s="53" t="str">
        <f>IF(F127=$D$2,$D$2,IF(F127&gt;=$F$107,36*'AT'!AB35/36,'AT'!AA35*'AT'!AB35/36))</f>
        <v>-</v>
      </c>
      <c r="O127" s="51">
        <f t="shared" si="43"/>
        <v>0</v>
      </c>
      <c r="P127" s="52">
        <f t="shared" si="44"/>
        <v>0</v>
      </c>
      <c r="Q127" s="51">
        <f t="shared" si="31"/>
        <v>0</v>
      </c>
      <c r="R127" s="52">
        <f t="shared" si="32"/>
        <v>0</v>
      </c>
      <c r="S127" s="51">
        <f t="shared" si="33"/>
        <v>0</v>
      </c>
      <c r="T127" s="52">
        <f t="shared" si="34"/>
        <v>0</v>
      </c>
      <c r="U127" s="51">
        <f t="shared" si="35"/>
        <v>0</v>
      </c>
      <c r="V127" s="52">
        <f t="shared" si="36"/>
        <v>0</v>
      </c>
      <c r="W127" s="51">
        <f t="shared" si="37"/>
        <v>0</v>
      </c>
      <c r="X127" s="52">
        <f t="shared" si="38"/>
        <v>0</v>
      </c>
      <c r="Y127" s="51">
        <f t="shared" si="39"/>
        <v>0</v>
      </c>
      <c r="Z127" s="52">
        <f t="shared" si="40"/>
        <v>0</v>
      </c>
      <c r="AA127" s="51">
        <f t="shared" si="41"/>
        <v>0</v>
      </c>
      <c r="AB127" s="129">
        <f t="shared" si="42"/>
        <v>0</v>
      </c>
      <c r="AC127" s="94"/>
      <c r="AD127" s="14"/>
      <c r="AE127" s="14"/>
      <c r="AF127" s="10"/>
      <c r="AG127" s="19"/>
      <c r="AH127" s="66"/>
      <c r="AI127" s="124"/>
      <c r="AJ127" s="94"/>
      <c r="AK127" s="14"/>
      <c r="AL127" s="14"/>
      <c r="AM127" s="10"/>
      <c r="AN127" s="149"/>
      <c r="AO127" s="66"/>
      <c r="AP127" s="124"/>
      <c r="AQ127" s="128"/>
      <c r="AR127" s="14"/>
      <c r="AS127" s="14"/>
      <c r="AT127" s="10"/>
      <c r="AU127" s="149"/>
      <c r="AV127" s="66"/>
      <c r="AW127" s="124"/>
      <c r="AX127" s="128"/>
      <c r="AY127" s="14"/>
      <c r="AZ127" s="14"/>
      <c r="BA127" s="10"/>
      <c r="BB127" s="149"/>
      <c r="BC127" s="66"/>
      <c r="BD127" s="124"/>
      <c r="BE127" s="128"/>
      <c r="BF127" s="14"/>
      <c r="BG127" s="14"/>
      <c r="BH127" s="10"/>
      <c r="BI127" s="149"/>
      <c r="BJ127" s="66"/>
      <c r="BK127" s="124"/>
      <c r="BL127" s="128"/>
      <c r="BM127" s="14"/>
      <c r="BN127" s="14"/>
      <c r="BO127" s="10"/>
      <c r="BP127" s="149"/>
      <c r="BQ127" s="66"/>
      <c r="BR127" s="124"/>
      <c r="BS127" s="128"/>
      <c r="BT127" s="14"/>
      <c r="BU127" s="14"/>
      <c r="BV127" s="10"/>
      <c r="BW127" s="149"/>
      <c r="BX127" s="66"/>
      <c r="BY127" s="124"/>
      <c r="BZ127" s="14"/>
      <c r="CA127" s="14"/>
      <c r="CB127" s="10"/>
      <c r="CC127" s="150"/>
      <c r="CD127" s="150"/>
      <c r="CE127" s="151"/>
      <c r="CF127" s="127"/>
      <c r="CG127" s="10"/>
      <c r="CH127" s="154"/>
    </row>
    <row r="128" spans="2:86" ht="12.75">
      <c r="B128" s="45">
        <v>19</v>
      </c>
      <c r="C128" s="5">
        <f>IF(F128=D$2,0,IF(F128&gt;=F$107,36,'AT'!AA36))</f>
        <v>0</v>
      </c>
      <c r="D128" s="5">
        <f>IF('AT'!AB36=0,0,IF(F128=D$2,0,1/'AT'!AB36))</f>
        <v>0</v>
      </c>
      <c r="E128" s="60" t="str">
        <f t="shared" si="30"/>
        <v>-</v>
      </c>
      <c r="F128" s="662" t="str">
        <f>IF('AT'!U36=0,$D$2,'AT'!U36)</f>
        <v>-</v>
      </c>
      <c r="G128" s="663"/>
      <c r="H128" s="656" t="str">
        <f>IF('AT'!X36=0,$D$2,'AT'!X36)</f>
        <v>-</v>
      </c>
      <c r="I128" s="656"/>
      <c r="J128" s="657">
        <f>'AT'!AE36</f>
        <v>0</v>
      </c>
      <c r="K128" s="588"/>
      <c r="L128" s="47">
        <f>'AT'!AG36</f>
        <v>0</v>
      </c>
      <c r="M128" s="47">
        <f>'AT'!AI36</f>
        <v>0</v>
      </c>
      <c r="N128" s="53" t="str">
        <f>IF(F128=$D$2,$D$2,IF(F128&gt;=$F$107,36*'AT'!AB36/36,'AT'!AA36*'AT'!AB36/36))</f>
        <v>-</v>
      </c>
      <c r="O128" s="51">
        <f t="shared" si="43"/>
        <v>0</v>
      </c>
      <c r="P128" s="52">
        <f t="shared" si="44"/>
        <v>0</v>
      </c>
      <c r="Q128" s="51">
        <f t="shared" si="31"/>
        <v>0</v>
      </c>
      <c r="R128" s="52">
        <f t="shared" si="32"/>
        <v>0</v>
      </c>
      <c r="S128" s="51">
        <f t="shared" si="33"/>
        <v>0</v>
      </c>
      <c r="T128" s="52">
        <f t="shared" si="34"/>
        <v>0</v>
      </c>
      <c r="U128" s="51">
        <f t="shared" si="35"/>
        <v>0</v>
      </c>
      <c r="V128" s="52">
        <f t="shared" si="36"/>
        <v>0</v>
      </c>
      <c r="W128" s="51">
        <f t="shared" si="37"/>
        <v>0</v>
      </c>
      <c r="X128" s="52">
        <f t="shared" si="38"/>
        <v>0</v>
      </c>
      <c r="Y128" s="51">
        <f t="shared" si="39"/>
        <v>0</v>
      </c>
      <c r="Z128" s="52">
        <f t="shared" si="40"/>
        <v>0</v>
      </c>
      <c r="AA128" s="51">
        <f t="shared" si="41"/>
        <v>0</v>
      </c>
      <c r="AB128" s="129">
        <f t="shared" si="42"/>
        <v>0</v>
      </c>
      <c r="AC128" s="94"/>
      <c r="AD128" s="14"/>
      <c r="AE128" s="14"/>
      <c r="AF128" s="10"/>
      <c r="AG128" s="19"/>
      <c r="AH128" s="66"/>
      <c r="AI128" s="124"/>
      <c r="AJ128" s="94"/>
      <c r="AK128" s="14"/>
      <c r="AL128" s="14"/>
      <c r="AM128" s="10"/>
      <c r="AN128" s="149"/>
      <c r="AO128" s="66"/>
      <c r="AP128" s="124"/>
      <c r="AQ128" s="128"/>
      <c r="AR128" s="14"/>
      <c r="AS128" s="14"/>
      <c r="AT128" s="10"/>
      <c r="AU128" s="149"/>
      <c r="AV128" s="66"/>
      <c r="AW128" s="124"/>
      <c r="AX128" s="128"/>
      <c r="AY128" s="14"/>
      <c r="AZ128" s="14"/>
      <c r="BA128" s="10"/>
      <c r="BB128" s="149"/>
      <c r="BC128" s="66"/>
      <c r="BD128" s="124"/>
      <c r="BE128" s="128"/>
      <c r="BF128" s="14"/>
      <c r="BG128" s="14"/>
      <c r="BH128" s="10"/>
      <c r="BI128" s="149"/>
      <c r="BJ128" s="66"/>
      <c r="BK128" s="124"/>
      <c r="BL128" s="128"/>
      <c r="BM128" s="14"/>
      <c r="BN128" s="14"/>
      <c r="BO128" s="10"/>
      <c r="BP128" s="149"/>
      <c r="BQ128" s="66"/>
      <c r="BR128" s="124"/>
      <c r="BS128" s="128"/>
      <c r="BT128" s="14"/>
      <c r="BU128" s="14"/>
      <c r="BV128" s="10"/>
      <c r="BW128" s="149"/>
      <c r="BX128" s="66"/>
      <c r="BY128" s="124"/>
      <c r="BZ128" s="14"/>
      <c r="CA128" s="14"/>
      <c r="CB128" s="10"/>
      <c r="CC128" s="150"/>
      <c r="CD128" s="150"/>
      <c r="CE128" s="151"/>
      <c r="CF128" s="127"/>
      <c r="CG128" s="10"/>
      <c r="CH128" s="154"/>
    </row>
    <row r="129" spans="2:86" ht="12.75">
      <c r="B129" s="46">
        <v>20</v>
      </c>
      <c r="C129" s="5">
        <f>IF(F129=D$2,0,IF(F129&gt;=F$107,36,'AT'!AA37))</f>
        <v>0</v>
      </c>
      <c r="D129" s="5">
        <f>IF('AT'!AB37=0,0,IF(F129=D$2,0,1/'AT'!AB37))</f>
        <v>0</v>
      </c>
      <c r="E129" s="60" t="str">
        <f t="shared" si="30"/>
        <v>-</v>
      </c>
      <c r="F129" s="662" t="str">
        <f>IF('AT'!U37=0,$D$2,'AT'!U37)</f>
        <v>-</v>
      </c>
      <c r="G129" s="663"/>
      <c r="H129" s="656" t="str">
        <f>IF('AT'!X37=0,$D$2,'AT'!X37)</f>
        <v>-</v>
      </c>
      <c r="I129" s="656"/>
      <c r="J129" s="657">
        <f>'AT'!AE37</f>
        <v>0</v>
      </c>
      <c r="K129" s="588"/>
      <c r="L129" s="47">
        <f>'AT'!AG37</f>
        <v>0</v>
      </c>
      <c r="M129" s="47">
        <f>'AT'!AI37</f>
        <v>0</v>
      </c>
      <c r="N129" s="53" t="str">
        <f>IF(F129=$D$2,$D$2,IF(F129&gt;=$F$107,36*'AT'!AB37/36,'AT'!AA37*'AT'!AB37/36))</f>
        <v>-</v>
      </c>
      <c r="O129" s="51">
        <f t="shared" si="43"/>
        <v>0</v>
      </c>
      <c r="P129" s="52">
        <f t="shared" si="44"/>
        <v>0</v>
      </c>
      <c r="Q129" s="51">
        <f t="shared" si="31"/>
        <v>0</v>
      </c>
      <c r="R129" s="52">
        <f t="shared" si="32"/>
        <v>0</v>
      </c>
      <c r="S129" s="51">
        <f t="shared" si="33"/>
        <v>0</v>
      </c>
      <c r="T129" s="52">
        <f t="shared" si="34"/>
        <v>0</v>
      </c>
      <c r="U129" s="51">
        <f t="shared" si="35"/>
        <v>0</v>
      </c>
      <c r="V129" s="52">
        <f t="shared" si="36"/>
        <v>0</v>
      </c>
      <c r="W129" s="51">
        <f t="shared" si="37"/>
        <v>0</v>
      </c>
      <c r="X129" s="52">
        <f t="shared" si="38"/>
        <v>0</v>
      </c>
      <c r="Y129" s="51">
        <f t="shared" si="39"/>
        <v>0</v>
      </c>
      <c r="Z129" s="52">
        <f t="shared" si="40"/>
        <v>0</v>
      </c>
      <c r="AA129" s="51">
        <f t="shared" si="41"/>
        <v>0</v>
      </c>
      <c r="AB129" s="129">
        <f t="shared" si="42"/>
        <v>0</v>
      </c>
      <c r="AC129" s="94"/>
      <c r="AD129" s="14"/>
      <c r="AE129" s="14"/>
      <c r="AF129" s="10"/>
      <c r="AG129" s="19"/>
      <c r="AH129" s="66"/>
      <c r="AI129" s="124"/>
      <c r="AJ129" s="94"/>
      <c r="AK129" s="14"/>
      <c r="AL129" s="14"/>
      <c r="AM129" s="10"/>
      <c r="AN129" s="149"/>
      <c r="AO129" s="66"/>
      <c r="AP129" s="124"/>
      <c r="AQ129" s="128"/>
      <c r="AR129" s="14"/>
      <c r="AS129" s="14"/>
      <c r="AT129" s="10"/>
      <c r="AU129" s="149"/>
      <c r="AV129" s="66"/>
      <c r="AW129" s="124"/>
      <c r="AX129" s="128"/>
      <c r="AY129" s="14"/>
      <c r="AZ129" s="14"/>
      <c r="BA129" s="10"/>
      <c r="BB129" s="149"/>
      <c r="BC129" s="66"/>
      <c r="BD129" s="124"/>
      <c r="BE129" s="128"/>
      <c r="BF129" s="14"/>
      <c r="BG129" s="14"/>
      <c r="BH129" s="10"/>
      <c r="BI129" s="149"/>
      <c r="BJ129" s="66"/>
      <c r="BK129" s="124"/>
      <c r="BL129" s="128"/>
      <c r="BM129" s="14"/>
      <c r="BN129" s="14"/>
      <c r="BO129" s="10"/>
      <c r="BP129" s="149"/>
      <c r="BQ129" s="66"/>
      <c r="BR129" s="124"/>
      <c r="BS129" s="128"/>
      <c r="BT129" s="14"/>
      <c r="BU129" s="14"/>
      <c r="BV129" s="10"/>
      <c r="BW129" s="149"/>
      <c r="BX129" s="66"/>
      <c r="BY129" s="124"/>
      <c r="BZ129" s="14"/>
      <c r="CA129" s="14"/>
      <c r="CB129" s="10"/>
      <c r="CC129" s="150"/>
      <c r="CD129" s="150"/>
      <c r="CE129" s="151"/>
      <c r="CF129" s="127"/>
      <c r="CG129" s="10"/>
      <c r="CH129" s="154"/>
    </row>
    <row r="130" spans="2:86" ht="12.75">
      <c r="B130" s="45">
        <v>21</v>
      </c>
      <c r="C130" s="5">
        <f>IF(F130=D$2,0,IF(F130&gt;=F$107,36,'AT'!AA38))</f>
        <v>0</v>
      </c>
      <c r="D130" s="5">
        <f>IF('AT'!AB38=0,0,IF(F130=D$2,0,1/'AT'!AB38))</f>
        <v>0</v>
      </c>
      <c r="E130" s="60" t="str">
        <f t="shared" si="30"/>
        <v>-</v>
      </c>
      <c r="F130" s="662" t="str">
        <f>IF('AT'!U38=0,$D$2,'AT'!U38)</f>
        <v>-</v>
      </c>
      <c r="G130" s="663"/>
      <c r="H130" s="656" t="str">
        <f>IF('AT'!X38=0,$D$2,'AT'!X38)</f>
        <v>-</v>
      </c>
      <c r="I130" s="656"/>
      <c r="J130" s="657">
        <f>'AT'!AE38</f>
        <v>0</v>
      </c>
      <c r="K130" s="588"/>
      <c r="L130" s="47">
        <f>'AT'!AG38</f>
        <v>0</v>
      </c>
      <c r="M130" s="47">
        <f>'AT'!AI38</f>
        <v>0</v>
      </c>
      <c r="N130" s="53" t="str">
        <f>IF(F130=$D$2,$D$2,IF(F130&gt;=$F$107,36*'AT'!AB38/36,'AT'!AA38*'AT'!AB38/36))</f>
        <v>-</v>
      </c>
      <c r="O130" s="51">
        <f t="shared" si="43"/>
        <v>0</v>
      </c>
      <c r="P130" s="52">
        <f t="shared" si="44"/>
        <v>0</v>
      </c>
      <c r="Q130" s="51">
        <f t="shared" si="31"/>
        <v>0</v>
      </c>
      <c r="R130" s="52">
        <f t="shared" si="32"/>
        <v>0</v>
      </c>
      <c r="S130" s="51">
        <f t="shared" si="33"/>
        <v>0</v>
      </c>
      <c r="T130" s="52">
        <f t="shared" si="34"/>
        <v>0</v>
      </c>
      <c r="U130" s="51">
        <f t="shared" si="35"/>
        <v>0</v>
      </c>
      <c r="V130" s="52">
        <f t="shared" si="36"/>
        <v>0</v>
      </c>
      <c r="W130" s="51">
        <f t="shared" si="37"/>
        <v>0</v>
      </c>
      <c r="X130" s="52">
        <f t="shared" si="38"/>
        <v>0</v>
      </c>
      <c r="Y130" s="51">
        <f t="shared" si="39"/>
        <v>0</v>
      </c>
      <c r="Z130" s="52">
        <f t="shared" si="40"/>
        <v>0</v>
      </c>
      <c r="AA130" s="51">
        <f t="shared" si="41"/>
        <v>0</v>
      </c>
      <c r="AB130" s="129">
        <f t="shared" si="42"/>
        <v>0</v>
      </c>
      <c r="AC130" s="94"/>
      <c r="AD130" s="14"/>
      <c r="AE130" s="14"/>
      <c r="AF130" s="10"/>
      <c r="AG130" s="19"/>
      <c r="AH130" s="66"/>
      <c r="AI130" s="124"/>
      <c r="AJ130" s="94"/>
      <c r="AK130" s="14"/>
      <c r="AL130" s="14"/>
      <c r="AM130" s="10"/>
      <c r="AN130" s="149"/>
      <c r="AO130" s="66"/>
      <c r="AP130" s="124"/>
      <c r="AQ130" s="128"/>
      <c r="AR130" s="14"/>
      <c r="AS130" s="14"/>
      <c r="AT130" s="10"/>
      <c r="AU130" s="149"/>
      <c r="AV130" s="66"/>
      <c r="AW130" s="124"/>
      <c r="AX130" s="128"/>
      <c r="AY130" s="14"/>
      <c r="AZ130" s="14"/>
      <c r="BA130" s="10"/>
      <c r="BB130" s="149"/>
      <c r="BC130" s="66"/>
      <c r="BD130" s="124"/>
      <c r="BE130" s="128"/>
      <c r="BF130" s="14"/>
      <c r="BG130" s="14"/>
      <c r="BH130" s="10"/>
      <c r="BI130" s="149"/>
      <c r="BJ130" s="66"/>
      <c r="BK130" s="124"/>
      <c r="BL130" s="128"/>
      <c r="BM130" s="14"/>
      <c r="BN130" s="14"/>
      <c r="BO130" s="10"/>
      <c r="BP130" s="149"/>
      <c r="BQ130" s="66"/>
      <c r="BR130" s="124"/>
      <c r="BS130" s="128"/>
      <c r="BT130" s="14"/>
      <c r="BU130" s="14"/>
      <c r="BV130" s="10"/>
      <c r="BW130" s="149"/>
      <c r="BX130" s="66"/>
      <c r="BY130" s="124"/>
      <c r="BZ130" s="14"/>
      <c r="CA130" s="14"/>
      <c r="CB130" s="10"/>
      <c r="CC130" s="150"/>
      <c r="CD130" s="150"/>
      <c r="CE130" s="151"/>
      <c r="CF130" s="127"/>
      <c r="CG130" s="10"/>
      <c r="CH130" s="154"/>
    </row>
    <row r="131" spans="2:86" ht="12.75">
      <c r="B131" s="46">
        <v>22</v>
      </c>
      <c r="C131" s="5">
        <f>IF(F131=D$2,0,IF(F131&gt;=F$107,36,'AT'!AA39))</f>
        <v>0</v>
      </c>
      <c r="D131" s="5">
        <f>IF('AT'!AB39=0,0,IF(F131=D$2,0,1/'AT'!AB39))</f>
        <v>0</v>
      </c>
      <c r="E131" s="60" t="str">
        <f t="shared" si="30"/>
        <v>-</v>
      </c>
      <c r="F131" s="662" t="str">
        <f>IF('AT'!U39=0,$D$2,'AT'!U39)</f>
        <v>-</v>
      </c>
      <c r="G131" s="663"/>
      <c r="H131" s="656" t="str">
        <f>IF('AT'!X39=0,$D$2,'AT'!X39)</f>
        <v>-</v>
      </c>
      <c r="I131" s="656"/>
      <c r="J131" s="657">
        <f>'AT'!AE39</f>
        <v>0</v>
      </c>
      <c r="K131" s="588"/>
      <c r="L131" s="47">
        <f>'AT'!AG39</f>
        <v>0</v>
      </c>
      <c r="M131" s="47">
        <f>'AT'!AI39</f>
        <v>0</v>
      </c>
      <c r="N131" s="53" t="str">
        <f>IF(F131=$D$2,$D$2,IF(F131&gt;=$F$107,36*'AT'!AB39/36,'AT'!AA39*'AT'!AB39/36))</f>
        <v>-</v>
      </c>
      <c r="O131" s="51">
        <f t="shared" si="43"/>
        <v>0</v>
      </c>
      <c r="P131" s="52">
        <f t="shared" si="44"/>
        <v>0</v>
      </c>
      <c r="Q131" s="51">
        <f t="shared" si="31"/>
        <v>0</v>
      </c>
      <c r="R131" s="52">
        <f t="shared" si="32"/>
        <v>0</v>
      </c>
      <c r="S131" s="51">
        <f t="shared" si="33"/>
        <v>0</v>
      </c>
      <c r="T131" s="52">
        <f t="shared" si="34"/>
        <v>0</v>
      </c>
      <c r="U131" s="51">
        <f t="shared" si="35"/>
        <v>0</v>
      </c>
      <c r="V131" s="52">
        <f t="shared" si="36"/>
        <v>0</v>
      </c>
      <c r="W131" s="51">
        <f t="shared" si="37"/>
        <v>0</v>
      </c>
      <c r="X131" s="52">
        <f t="shared" si="38"/>
        <v>0</v>
      </c>
      <c r="Y131" s="51">
        <f t="shared" si="39"/>
        <v>0</v>
      </c>
      <c r="Z131" s="52">
        <f t="shared" si="40"/>
        <v>0</v>
      </c>
      <c r="AA131" s="51">
        <f t="shared" si="41"/>
        <v>0</v>
      </c>
      <c r="AB131" s="129">
        <f t="shared" si="42"/>
        <v>0</v>
      </c>
      <c r="AC131" s="94"/>
      <c r="AD131" s="14"/>
      <c r="AE131" s="14"/>
      <c r="AF131" s="10"/>
      <c r="AG131" s="19"/>
      <c r="AH131" s="66"/>
      <c r="AI131" s="124"/>
      <c r="AJ131" s="94"/>
      <c r="AK131" s="14"/>
      <c r="AL131" s="14"/>
      <c r="AM131" s="10"/>
      <c r="AN131" s="149"/>
      <c r="AO131" s="66"/>
      <c r="AP131" s="124"/>
      <c r="AQ131" s="128"/>
      <c r="AR131" s="14"/>
      <c r="AS131" s="14"/>
      <c r="AT131" s="10"/>
      <c r="AU131" s="149"/>
      <c r="AV131" s="66"/>
      <c r="AW131" s="124"/>
      <c r="AX131" s="128"/>
      <c r="AY131" s="14"/>
      <c r="AZ131" s="14"/>
      <c r="BA131" s="10"/>
      <c r="BB131" s="149"/>
      <c r="BC131" s="66"/>
      <c r="BD131" s="124"/>
      <c r="BE131" s="128"/>
      <c r="BF131" s="14"/>
      <c r="BG131" s="14"/>
      <c r="BH131" s="10"/>
      <c r="BI131" s="149"/>
      <c r="BJ131" s="66"/>
      <c r="BK131" s="124"/>
      <c r="BL131" s="128"/>
      <c r="BM131" s="14"/>
      <c r="BN131" s="14"/>
      <c r="BO131" s="10"/>
      <c r="BP131" s="149"/>
      <c r="BQ131" s="66"/>
      <c r="BR131" s="124"/>
      <c r="BS131" s="128"/>
      <c r="BT131" s="14"/>
      <c r="BU131" s="14"/>
      <c r="BV131" s="10"/>
      <c r="BW131" s="149"/>
      <c r="BX131" s="66"/>
      <c r="BY131" s="124"/>
      <c r="BZ131" s="14"/>
      <c r="CA131" s="14"/>
      <c r="CB131" s="10"/>
      <c r="CC131" s="150"/>
      <c r="CD131" s="150"/>
      <c r="CE131" s="151"/>
      <c r="CF131" s="127"/>
      <c r="CG131" s="10"/>
      <c r="CH131" s="154"/>
    </row>
    <row r="132" spans="2:86" ht="12.75">
      <c r="B132" s="45">
        <v>23</v>
      </c>
      <c r="C132" s="5">
        <f>IF(F132=D$2,0,IF(F132&gt;=F$107,36,'AT'!AA40))</f>
        <v>0</v>
      </c>
      <c r="D132" s="5">
        <f>IF('AT'!AB40=0,0,IF(F132=D$2,0,1/'AT'!AB40))</f>
        <v>0</v>
      </c>
      <c r="E132" s="60" t="str">
        <f t="shared" si="30"/>
        <v>-</v>
      </c>
      <c r="F132" s="662" t="str">
        <f>IF('AT'!U40=0,$D$2,'AT'!U40)</f>
        <v>-</v>
      </c>
      <c r="G132" s="663"/>
      <c r="H132" s="656" t="str">
        <f>IF('AT'!X40=0,$D$2,'AT'!X40)</f>
        <v>-</v>
      </c>
      <c r="I132" s="656"/>
      <c r="J132" s="657">
        <f>'AT'!AE40</f>
        <v>0</v>
      </c>
      <c r="K132" s="588"/>
      <c r="L132" s="47">
        <f>'AT'!AG40</f>
        <v>0</v>
      </c>
      <c r="M132" s="47">
        <f>'AT'!AI40</f>
        <v>0</v>
      </c>
      <c r="N132" s="53" t="str">
        <f>IF(F132=$D$2,$D$2,IF(F132&gt;=$F$107,36*'AT'!AB40/36,'AT'!AA40*'AT'!AB40/36))</f>
        <v>-</v>
      </c>
      <c r="O132" s="51">
        <f t="shared" si="43"/>
        <v>0</v>
      </c>
      <c r="P132" s="52">
        <f t="shared" si="44"/>
        <v>0</v>
      </c>
      <c r="Q132" s="51">
        <f t="shared" si="31"/>
        <v>0</v>
      </c>
      <c r="R132" s="52">
        <f t="shared" si="32"/>
        <v>0</v>
      </c>
      <c r="S132" s="51">
        <f t="shared" si="33"/>
        <v>0</v>
      </c>
      <c r="T132" s="52">
        <f t="shared" si="34"/>
        <v>0</v>
      </c>
      <c r="U132" s="51">
        <f t="shared" si="35"/>
        <v>0</v>
      </c>
      <c r="V132" s="52">
        <f t="shared" si="36"/>
        <v>0</v>
      </c>
      <c r="W132" s="51">
        <f t="shared" si="37"/>
        <v>0</v>
      </c>
      <c r="X132" s="52">
        <f t="shared" si="38"/>
        <v>0</v>
      </c>
      <c r="Y132" s="51">
        <f t="shared" si="39"/>
        <v>0</v>
      </c>
      <c r="Z132" s="52">
        <f t="shared" si="40"/>
        <v>0</v>
      </c>
      <c r="AA132" s="51">
        <f t="shared" si="41"/>
        <v>0</v>
      </c>
      <c r="AB132" s="129">
        <f t="shared" si="42"/>
        <v>0</v>
      </c>
      <c r="AC132" s="94"/>
      <c r="AD132" s="14"/>
      <c r="AE132" s="14"/>
      <c r="AF132" s="10"/>
      <c r="AG132" s="19"/>
      <c r="AH132" s="152"/>
      <c r="AI132" s="124"/>
      <c r="AJ132" s="94"/>
      <c r="AK132" s="14"/>
      <c r="AL132" s="14"/>
      <c r="AM132" s="10"/>
      <c r="AN132" s="149"/>
      <c r="AO132" s="66"/>
      <c r="AP132" s="124"/>
      <c r="AQ132" s="128"/>
      <c r="AR132" s="14"/>
      <c r="AS132" s="14"/>
      <c r="AT132" s="10"/>
      <c r="AU132" s="149"/>
      <c r="AV132" s="66"/>
      <c r="AW132" s="124"/>
      <c r="AX132" s="128"/>
      <c r="AY132" s="14"/>
      <c r="AZ132" s="14"/>
      <c r="BA132" s="153"/>
      <c r="BB132" s="149"/>
      <c r="BC132" s="66"/>
      <c r="BD132" s="124"/>
      <c r="BE132" s="128"/>
      <c r="BF132" s="14"/>
      <c r="BG132" s="14"/>
      <c r="BH132" s="124"/>
      <c r="BI132" s="149"/>
      <c r="BJ132" s="66"/>
      <c r="BK132" s="124"/>
      <c r="BL132" s="128"/>
      <c r="BM132" s="14"/>
      <c r="BN132" s="14"/>
      <c r="BO132" s="153"/>
      <c r="BP132" s="149"/>
      <c r="BQ132" s="152"/>
      <c r="BR132" s="124"/>
      <c r="BS132" s="128"/>
      <c r="BT132" s="14"/>
      <c r="BU132" s="14"/>
      <c r="BV132" s="153"/>
      <c r="BW132" s="149"/>
      <c r="BX132" s="152"/>
      <c r="BY132" s="124"/>
      <c r="BZ132" s="14"/>
      <c r="CA132" s="14"/>
      <c r="CB132" s="10"/>
      <c r="CC132" s="150"/>
      <c r="CD132" s="150"/>
      <c r="CE132" s="151"/>
      <c r="CF132" s="127"/>
      <c r="CG132" s="10"/>
      <c r="CH132" s="154"/>
    </row>
    <row r="133" spans="2:86" ht="12.75">
      <c r="B133" s="46">
        <v>24</v>
      </c>
      <c r="C133" s="5">
        <f>IF(F133=D$2,0,IF(F133&gt;=F$107,36,'AT'!AA41))</f>
        <v>0</v>
      </c>
      <c r="D133" s="5">
        <f>IF('AT'!AB41=0,0,IF(F133=D$2,0,1/'AT'!AB41))</f>
        <v>0</v>
      </c>
      <c r="E133" s="60" t="str">
        <f t="shared" si="30"/>
        <v>-</v>
      </c>
      <c r="F133" s="662" t="str">
        <f>IF('AT'!U41=0,$D$2,'AT'!U41)</f>
        <v>-</v>
      </c>
      <c r="G133" s="663"/>
      <c r="H133" s="656" t="str">
        <f>IF('AT'!X41=0,$D$2,'AT'!X41)</f>
        <v>-</v>
      </c>
      <c r="I133" s="656"/>
      <c r="J133" s="657">
        <f>'AT'!AE41</f>
        <v>0</v>
      </c>
      <c r="K133" s="588"/>
      <c r="L133" s="47">
        <f>'AT'!AG41</f>
        <v>0</v>
      </c>
      <c r="M133" s="47">
        <f>'AT'!AI41</f>
        <v>0</v>
      </c>
      <c r="N133" s="53" t="str">
        <f>IF(F133=$D$2,$D$2,IF(F133&gt;=$F$107,36*'AT'!AB41/36,'AT'!AA41*'AT'!AB41/36))</f>
        <v>-</v>
      </c>
      <c r="O133" s="51">
        <f t="shared" si="43"/>
        <v>0</v>
      </c>
      <c r="P133" s="52">
        <f t="shared" si="44"/>
        <v>0</v>
      </c>
      <c r="Q133" s="51">
        <f t="shared" si="31"/>
        <v>0</v>
      </c>
      <c r="R133" s="52">
        <f t="shared" si="32"/>
        <v>0</v>
      </c>
      <c r="S133" s="51">
        <f t="shared" si="33"/>
        <v>0</v>
      </c>
      <c r="T133" s="52">
        <f t="shared" si="34"/>
        <v>0</v>
      </c>
      <c r="U133" s="51">
        <f t="shared" si="35"/>
        <v>0</v>
      </c>
      <c r="V133" s="52">
        <f t="shared" si="36"/>
        <v>0</v>
      </c>
      <c r="W133" s="51">
        <f t="shared" si="37"/>
        <v>0</v>
      </c>
      <c r="X133" s="52">
        <f t="shared" si="38"/>
        <v>0</v>
      </c>
      <c r="Y133" s="51">
        <f t="shared" si="39"/>
        <v>0</v>
      </c>
      <c r="Z133" s="52">
        <f t="shared" si="40"/>
        <v>0</v>
      </c>
      <c r="AA133" s="51">
        <f t="shared" si="41"/>
        <v>0</v>
      </c>
      <c r="AB133" s="129">
        <f t="shared" si="42"/>
        <v>0</v>
      </c>
      <c r="AC133" s="94"/>
      <c r="AD133" s="14"/>
      <c r="AE133" s="14"/>
      <c r="AF133" s="10"/>
      <c r="AG133" s="19"/>
      <c r="AH133" s="66"/>
      <c r="AI133" s="124"/>
      <c r="AJ133" s="94"/>
      <c r="AK133" s="14"/>
      <c r="AL133" s="14"/>
      <c r="AM133" s="10"/>
      <c r="AN133" s="149"/>
      <c r="AO133" s="66"/>
      <c r="AP133" s="124"/>
      <c r="AQ133" s="128"/>
      <c r="AR133" s="14"/>
      <c r="AS133" s="14"/>
      <c r="AT133" s="10"/>
      <c r="AU133" s="149"/>
      <c r="AV133" s="66"/>
      <c r="AW133" s="124"/>
      <c r="AX133" s="128"/>
      <c r="AY133" s="14"/>
      <c r="AZ133" s="14"/>
      <c r="BA133" s="10"/>
      <c r="BB133" s="149"/>
      <c r="BC133" s="66"/>
      <c r="BD133" s="124"/>
      <c r="BE133" s="128"/>
      <c r="BF133" s="14"/>
      <c r="BG133" s="14"/>
      <c r="BH133" s="10"/>
      <c r="BI133" s="149"/>
      <c r="BJ133" s="66"/>
      <c r="BK133" s="124"/>
      <c r="BL133" s="128"/>
      <c r="BM133" s="14"/>
      <c r="BN133" s="14"/>
      <c r="BO133" s="10"/>
      <c r="BP133" s="149"/>
      <c r="BQ133" s="66"/>
      <c r="BR133" s="124"/>
      <c r="BS133" s="128"/>
      <c r="BT133" s="14"/>
      <c r="BU133" s="14"/>
      <c r="BV133" s="10"/>
      <c r="BW133" s="149"/>
      <c r="BX133" s="66"/>
      <c r="BY133" s="124"/>
      <c r="BZ133" s="14"/>
      <c r="CA133" s="14"/>
      <c r="CB133" s="10"/>
      <c r="CC133" s="150"/>
      <c r="CD133" s="150"/>
      <c r="CE133" s="151"/>
      <c r="CF133" s="127"/>
      <c r="CG133" s="10"/>
      <c r="CH133" s="154"/>
    </row>
    <row r="134" spans="2:86" ht="12.75">
      <c r="B134" s="45">
        <v>25</v>
      </c>
      <c r="C134" s="5">
        <f>IF(F134=D$2,0,IF(F134&gt;=F$107,36,'AT'!AA42))</f>
        <v>0</v>
      </c>
      <c r="D134" s="5">
        <f>IF('AT'!AB42=0,0,IF(F134=D$2,0,1/'AT'!AB42))</f>
        <v>0</v>
      </c>
      <c r="E134" s="60" t="str">
        <f t="shared" si="30"/>
        <v>-</v>
      </c>
      <c r="F134" s="662" t="str">
        <f>IF('AT'!U42=0,$D$2,'AT'!U42)</f>
        <v>-</v>
      </c>
      <c r="G134" s="663"/>
      <c r="H134" s="656" t="str">
        <f>IF('AT'!X42=0,$D$2,'AT'!X42)</f>
        <v>-</v>
      </c>
      <c r="I134" s="656"/>
      <c r="J134" s="657">
        <f>'AT'!AE42</f>
        <v>0</v>
      </c>
      <c r="K134" s="588"/>
      <c r="L134" s="47">
        <f>'AT'!AG42</f>
        <v>0</v>
      </c>
      <c r="M134" s="47">
        <f>'AT'!AI42</f>
        <v>0</v>
      </c>
      <c r="N134" s="53" t="str">
        <f>IF(F134=$D$2,$D$2,IF(F134&gt;=$F$107,36*'AT'!AB42/36,'AT'!AA42*'AT'!AB42/36))</f>
        <v>-</v>
      </c>
      <c r="O134" s="51">
        <f t="shared" si="43"/>
        <v>0</v>
      </c>
      <c r="P134" s="52">
        <f t="shared" si="44"/>
        <v>0</v>
      </c>
      <c r="Q134" s="51">
        <f t="shared" si="31"/>
        <v>0</v>
      </c>
      <c r="R134" s="52">
        <f t="shared" si="32"/>
        <v>0</v>
      </c>
      <c r="S134" s="51">
        <f t="shared" si="33"/>
        <v>0</v>
      </c>
      <c r="T134" s="52">
        <f t="shared" si="34"/>
        <v>0</v>
      </c>
      <c r="U134" s="51">
        <f t="shared" si="35"/>
        <v>0</v>
      </c>
      <c r="V134" s="52">
        <f t="shared" si="36"/>
        <v>0</v>
      </c>
      <c r="W134" s="51">
        <f t="shared" si="37"/>
        <v>0</v>
      </c>
      <c r="X134" s="52">
        <f t="shared" si="38"/>
        <v>0</v>
      </c>
      <c r="Y134" s="51">
        <f t="shared" si="39"/>
        <v>0</v>
      </c>
      <c r="Z134" s="52">
        <f t="shared" si="40"/>
        <v>0</v>
      </c>
      <c r="AA134" s="51">
        <f t="shared" si="41"/>
        <v>0</v>
      </c>
      <c r="AB134" s="129">
        <f t="shared" si="42"/>
        <v>0</v>
      </c>
      <c r="AC134" s="94"/>
      <c r="AD134" s="14"/>
      <c r="AE134" s="14"/>
      <c r="AF134" s="10"/>
      <c r="AG134" s="19"/>
      <c r="AH134" s="66"/>
      <c r="AI134" s="124"/>
      <c r="AJ134" s="94"/>
      <c r="AK134" s="14"/>
      <c r="AL134" s="14"/>
      <c r="AM134" s="10"/>
      <c r="AN134" s="149"/>
      <c r="AO134" s="66"/>
      <c r="AP134" s="124"/>
      <c r="AQ134" s="128"/>
      <c r="AR134" s="14"/>
      <c r="AS134" s="14"/>
      <c r="AT134" s="10"/>
      <c r="AU134" s="149"/>
      <c r="AV134" s="66"/>
      <c r="AW134" s="124"/>
      <c r="AX134" s="128"/>
      <c r="AY134" s="14"/>
      <c r="AZ134" s="14"/>
      <c r="BA134" s="10"/>
      <c r="BB134" s="149"/>
      <c r="BC134" s="66"/>
      <c r="BD134" s="124"/>
      <c r="BE134" s="128"/>
      <c r="BF134" s="14"/>
      <c r="BG134" s="14"/>
      <c r="BH134" s="10"/>
      <c r="BI134" s="149"/>
      <c r="BJ134" s="66"/>
      <c r="BK134" s="124"/>
      <c r="BL134" s="128"/>
      <c r="BM134" s="14"/>
      <c r="BN134" s="14"/>
      <c r="BO134" s="10"/>
      <c r="BP134" s="149"/>
      <c r="BQ134" s="66"/>
      <c r="BR134" s="124"/>
      <c r="BS134" s="128"/>
      <c r="BT134" s="14"/>
      <c r="BU134" s="14"/>
      <c r="BV134" s="10"/>
      <c r="BW134" s="149"/>
      <c r="BX134" s="66"/>
      <c r="BY134" s="124"/>
      <c r="BZ134" s="14"/>
      <c r="CA134" s="14"/>
      <c r="CB134" s="10"/>
      <c r="CC134" s="150"/>
      <c r="CD134" s="150"/>
      <c r="CE134" s="151"/>
      <c r="CF134" s="127"/>
      <c r="CG134" s="10"/>
      <c r="CH134" s="154"/>
    </row>
    <row r="135" spans="5:86" ht="12.75">
      <c r="E135" s="130"/>
      <c r="F135" s="131"/>
      <c r="G135" s="131"/>
      <c r="H135" s="131"/>
      <c r="I135" s="131"/>
      <c r="J135" s="132"/>
      <c r="K135" s="14"/>
      <c r="L135" s="328" t="s">
        <v>95</v>
      </c>
      <c r="M135" s="553"/>
      <c r="N135" s="659"/>
      <c r="O135" s="123">
        <f aca="true" t="shared" si="45" ref="O135:AB135">SUM(O110:O134)</f>
        <v>0</v>
      </c>
      <c r="P135" s="133">
        <f t="shared" si="45"/>
        <v>0</v>
      </c>
      <c r="Q135" s="123">
        <f t="shared" si="45"/>
        <v>0</v>
      </c>
      <c r="R135" s="133">
        <f t="shared" si="45"/>
        <v>0</v>
      </c>
      <c r="S135" s="123">
        <f t="shared" si="45"/>
        <v>0</v>
      </c>
      <c r="T135" s="133">
        <f t="shared" si="45"/>
        <v>0</v>
      </c>
      <c r="U135" s="123">
        <f t="shared" si="45"/>
        <v>0</v>
      </c>
      <c r="V135" s="133">
        <f t="shared" si="45"/>
        <v>0</v>
      </c>
      <c r="W135" s="123">
        <f t="shared" si="45"/>
        <v>0</v>
      </c>
      <c r="X135" s="133">
        <f t="shared" si="45"/>
        <v>0</v>
      </c>
      <c r="Y135" s="123">
        <f t="shared" si="45"/>
        <v>0</v>
      </c>
      <c r="Z135" s="133">
        <f t="shared" si="45"/>
        <v>0</v>
      </c>
      <c r="AA135" s="123">
        <f t="shared" si="45"/>
        <v>0</v>
      </c>
      <c r="AB135" s="122">
        <f t="shared" si="45"/>
        <v>0</v>
      </c>
      <c r="AC135" s="94"/>
      <c r="AD135" s="14"/>
      <c r="AE135" s="14"/>
      <c r="AF135" s="10"/>
      <c r="AG135" s="62"/>
      <c r="AH135" s="66"/>
      <c r="AI135" s="10"/>
      <c r="AJ135" s="14"/>
      <c r="AK135" s="14"/>
      <c r="AL135" s="14"/>
      <c r="AM135" s="10"/>
      <c r="AN135" s="62"/>
      <c r="AO135" s="66"/>
      <c r="AP135" s="17"/>
      <c r="AQ135" s="14"/>
      <c r="AR135" s="14"/>
      <c r="AS135" s="14"/>
      <c r="AT135" s="10"/>
      <c r="AU135" s="62"/>
      <c r="AV135" s="66"/>
      <c r="AW135" s="17"/>
      <c r="AX135" s="14"/>
      <c r="AY135" s="14"/>
      <c r="AZ135" s="14"/>
      <c r="BA135" s="10"/>
      <c r="BB135" s="62"/>
      <c r="BC135" s="66"/>
      <c r="BD135" s="17"/>
      <c r="BE135" s="14"/>
      <c r="BF135" s="14"/>
      <c r="BG135" s="14"/>
      <c r="BH135" s="10"/>
      <c r="BI135" s="62"/>
      <c r="BJ135" s="66"/>
      <c r="BK135" s="17"/>
      <c r="BL135" s="14"/>
      <c r="BM135" s="14"/>
      <c r="BN135" s="14"/>
      <c r="BO135" s="10"/>
      <c r="BP135" s="62"/>
      <c r="BQ135" s="66"/>
      <c r="BR135" s="17"/>
      <c r="BS135" s="14"/>
      <c r="BT135" s="14"/>
      <c r="BU135" s="14"/>
      <c r="BV135" s="10"/>
      <c r="BW135" s="62"/>
      <c r="BX135" s="66"/>
      <c r="BY135" s="17"/>
      <c r="BZ135" s="17"/>
      <c r="CA135" s="17"/>
      <c r="CB135" s="63"/>
      <c r="CC135" s="63"/>
      <c r="CD135" s="63"/>
      <c r="CE135" s="63"/>
      <c r="CF135" s="14"/>
      <c r="CG135" s="63"/>
      <c r="CH135" s="155"/>
    </row>
    <row r="136" spans="5:86" ht="12.75">
      <c r="E136" s="656" t="s">
        <v>125</v>
      </c>
      <c r="F136" s="656"/>
      <c r="G136" s="656"/>
      <c r="H136" s="656"/>
      <c r="I136" s="656"/>
      <c r="J136" s="656"/>
      <c r="K136" s="656"/>
      <c r="L136" s="656"/>
      <c r="M136" s="28">
        <f>'AT'!AI44</f>
        <v>0</v>
      </c>
      <c r="N136" s="57">
        <f>IF(M136=0,0,36/36*IF('AT'!$AD$56=2,1/2,'AT'!$AD$56))</f>
        <v>0</v>
      </c>
      <c r="O136" s="160"/>
      <c r="P136" s="52">
        <f>IF($N136=$O$108/36,$M136,0)</f>
        <v>0</v>
      </c>
      <c r="Q136" s="160"/>
      <c r="R136" s="52">
        <f>IF($N136=$Q$108/36,$M136,0)</f>
        <v>0</v>
      </c>
      <c r="S136" s="160"/>
      <c r="T136" s="52">
        <f>IF($N136=$S$108/36,$M136,0)</f>
        <v>0</v>
      </c>
      <c r="U136" s="160"/>
      <c r="V136" s="52">
        <f>IF($N136=$U$108/36,$M136,0)</f>
        <v>0</v>
      </c>
      <c r="W136" s="160"/>
      <c r="X136" s="52">
        <f>IF($N136=$W$108/36,$M136,0)</f>
        <v>0</v>
      </c>
      <c r="Y136" s="160"/>
      <c r="Z136" s="52">
        <f>IF($N136=$Y$108/36,$M136,0)</f>
        <v>0</v>
      </c>
      <c r="AA136" s="160"/>
      <c r="AB136" s="129">
        <f>IF($N136=$AA$108/36,$M136,0)</f>
        <v>0</v>
      </c>
      <c r="AC136" s="94"/>
      <c r="AD136" s="14"/>
      <c r="AE136" s="14"/>
      <c r="AF136" s="10"/>
      <c r="AG136" s="62"/>
      <c r="AH136" s="66"/>
      <c r="AI136" s="10"/>
      <c r="AJ136" s="14"/>
      <c r="AK136" s="14"/>
      <c r="AL136" s="14"/>
      <c r="AM136" s="10"/>
      <c r="AN136" s="62"/>
      <c r="AO136" s="66"/>
      <c r="AP136" s="17"/>
      <c r="AQ136" s="14"/>
      <c r="AR136" s="14"/>
      <c r="AS136" s="14"/>
      <c r="AT136" s="10"/>
      <c r="AU136" s="62"/>
      <c r="AV136" s="66"/>
      <c r="AW136" s="17"/>
      <c r="AX136" s="14"/>
      <c r="AY136" s="14"/>
      <c r="AZ136" s="14"/>
      <c r="BA136" s="10"/>
      <c r="BB136" s="62"/>
      <c r="BC136" s="66"/>
      <c r="BD136" s="17"/>
      <c r="BE136" s="14"/>
      <c r="BF136" s="14"/>
      <c r="BG136" s="14"/>
      <c r="BH136" s="10"/>
      <c r="BI136" s="62"/>
      <c r="BJ136" s="66"/>
      <c r="BK136" s="17"/>
      <c r="BL136" s="14"/>
      <c r="BM136" s="14"/>
      <c r="BN136" s="14"/>
      <c r="BO136" s="10"/>
      <c r="BP136" s="62"/>
      <c r="BQ136" s="66"/>
      <c r="BR136" s="17"/>
      <c r="BS136" s="14"/>
      <c r="BT136" s="14"/>
      <c r="BU136" s="14"/>
      <c r="BV136" s="10"/>
      <c r="BW136" s="62"/>
      <c r="BX136" s="66"/>
      <c r="BY136" s="17"/>
      <c r="BZ136" s="17"/>
      <c r="CA136" s="17"/>
      <c r="CB136" s="63"/>
      <c r="CC136" s="63"/>
      <c r="CD136" s="63"/>
      <c r="CE136" s="63"/>
      <c r="CF136" s="14"/>
      <c r="CG136" s="63"/>
      <c r="CH136" s="155"/>
    </row>
    <row r="137" spans="5:86" ht="12.75">
      <c r="E137" s="130"/>
      <c r="F137" s="131"/>
      <c r="G137" s="131"/>
      <c r="H137" s="131"/>
      <c r="I137" s="131"/>
      <c r="J137" s="132"/>
      <c r="K137" s="14"/>
      <c r="L137" s="328" t="s">
        <v>96</v>
      </c>
      <c r="M137" s="553"/>
      <c r="N137" s="659"/>
      <c r="O137" s="123">
        <f>O135+ROUND(((P135+P136-1)/30),0)</f>
        <v>0</v>
      </c>
      <c r="P137" s="135"/>
      <c r="Q137" s="170">
        <f>Q135+ROUND(((R135+R136-1)/30),0)</f>
        <v>0</v>
      </c>
      <c r="R137" s="135"/>
      <c r="S137" s="172">
        <f>S135+ROUND(((T135+T136-1)/30),0)</f>
        <v>0</v>
      </c>
      <c r="T137" s="135"/>
      <c r="U137" s="174">
        <f>U135+ROUND(((V135+V136-1)/30),0)</f>
        <v>0</v>
      </c>
      <c r="V137" s="135"/>
      <c r="W137" s="176">
        <f>W135+ROUND(((X135+X136-1)/30),0)</f>
        <v>0</v>
      </c>
      <c r="X137" s="135"/>
      <c r="Y137" s="178">
        <f>Y135+ROUND(((Z135+Z136-1)/30),0)</f>
        <v>0</v>
      </c>
      <c r="Z137" s="135"/>
      <c r="AA137" s="180">
        <f>AA135+ROUND(((AB135+AB136-1)/30),0)</f>
        <v>0</v>
      </c>
      <c r="AB137" s="136"/>
      <c r="AC137" s="94"/>
      <c r="AD137" s="14"/>
      <c r="AE137" s="14"/>
      <c r="AF137" s="10"/>
      <c r="AG137" s="62"/>
      <c r="AH137" s="66"/>
      <c r="AI137" s="10"/>
      <c r="AJ137" s="14"/>
      <c r="AK137" s="14"/>
      <c r="AL137" s="14"/>
      <c r="AM137" s="10"/>
      <c r="AN137" s="62"/>
      <c r="AO137" s="66"/>
      <c r="AP137" s="17"/>
      <c r="AQ137" s="14"/>
      <c r="AR137" s="14"/>
      <c r="AS137" s="14"/>
      <c r="AT137" s="10"/>
      <c r="AU137" s="62"/>
      <c r="AV137" s="66"/>
      <c r="AW137" s="17"/>
      <c r="AX137" s="14"/>
      <c r="AY137" s="14"/>
      <c r="AZ137" s="14"/>
      <c r="BA137" s="10"/>
      <c r="BB137" s="62"/>
      <c r="BC137" s="66"/>
      <c r="BD137" s="17"/>
      <c r="BE137" s="14"/>
      <c r="BF137" s="14"/>
      <c r="BG137" s="14"/>
      <c r="BH137" s="10"/>
      <c r="BI137" s="62"/>
      <c r="BJ137" s="66"/>
      <c r="BK137" s="17"/>
      <c r="BL137" s="14"/>
      <c r="BM137" s="14"/>
      <c r="BN137" s="14"/>
      <c r="BO137" s="10"/>
      <c r="BP137" s="62"/>
      <c r="BQ137" s="66"/>
      <c r="BR137" s="17"/>
      <c r="BS137" s="14"/>
      <c r="BT137" s="14"/>
      <c r="BU137" s="14"/>
      <c r="BV137" s="10"/>
      <c r="BW137" s="62"/>
      <c r="BX137" s="66"/>
      <c r="BY137" s="17"/>
      <c r="BZ137" s="17"/>
      <c r="CA137" s="17"/>
      <c r="CB137" s="63"/>
      <c r="CC137" s="63"/>
      <c r="CD137" s="63"/>
      <c r="CE137" s="63"/>
      <c r="CF137" s="14"/>
      <c r="CG137" s="63"/>
      <c r="CH137" s="155"/>
    </row>
    <row r="138" spans="5:86" ht="12.75">
      <c r="E138" s="130"/>
      <c r="F138" s="131"/>
      <c r="G138" s="131"/>
      <c r="H138" s="131"/>
      <c r="I138" s="131"/>
      <c r="J138" s="132"/>
      <c r="K138" s="14"/>
      <c r="L138" s="503" t="s">
        <v>97</v>
      </c>
      <c r="M138" s="504"/>
      <c r="N138" s="655"/>
      <c r="O138" s="101" t="s">
        <v>4</v>
      </c>
      <c r="P138" s="119">
        <f>P135+P136-((ROUND(((P135+P136-1)/30),0)*30))</f>
        <v>0</v>
      </c>
      <c r="Q138" s="101" t="s">
        <v>4</v>
      </c>
      <c r="R138" s="119">
        <f>R135+R136-((ROUND(((R135+R136-1)/30),0)*30))</f>
        <v>0</v>
      </c>
      <c r="S138" s="101" t="s">
        <v>4</v>
      </c>
      <c r="T138" s="119">
        <f>T135+T136-((ROUND(((T135+T136-1)/30),0)*30))</f>
        <v>0</v>
      </c>
      <c r="U138" s="101" t="s">
        <v>4</v>
      </c>
      <c r="V138" s="119">
        <f>V135+V136-((ROUND(((V135+V136-1)/30),0)*30))</f>
        <v>0</v>
      </c>
      <c r="W138" s="101" t="s">
        <v>4</v>
      </c>
      <c r="X138" s="119">
        <f>X135+X136-((ROUND(((X135+X136-1)/30),0)*30))</f>
        <v>0</v>
      </c>
      <c r="Y138" s="101" t="s">
        <v>4</v>
      </c>
      <c r="Z138" s="119">
        <f>Z135+Z136-((ROUND(((Z135+Z136-1)/30),0)*30))</f>
        <v>0</v>
      </c>
      <c r="AA138" s="101" t="s">
        <v>4</v>
      </c>
      <c r="AB138" s="119">
        <f>AB135+AB136-((ROUND(((AB135+AB136-1)/30),0)*30))</f>
        <v>0</v>
      </c>
      <c r="AC138" s="94" t="s">
        <v>55</v>
      </c>
      <c r="AD138" s="14"/>
      <c r="AE138" s="14"/>
      <c r="AF138" s="10"/>
      <c r="AG138" s="62"/>
      <c r="AH138" s="66"/>
      <c r="AI138" s="10"/>
      <c r="AJ138" s="14"/>
      <c r="AK138" s="14"/>
      <c r="AL138" s="14"/>
      <c r="AM138" s="10"/>
      <c r="AN138" s="62"/>
      <c r="AO138" s="66"/>
      <c r="AP138" s="17"/>
      <c r="AQ138" s="14"/>
      <c r="AR138" s="14"/>
      <c r="AS138" s="14"/>
      <c r="AT138" s="10"/>
      <c r="AU138" s="62"/>
      <c r="AV138" s="66"/>
      <c r="AW138" s="17"/>
      <c r="AX138" s="14"/>
      <c r="AY138" s="14"/>
      <c r="AZ138" s="14"/>
      <c r="BA138" s="10"/>
      <c r="BB138" s="62"/>
      <c r="BC138" s="66"/>
      <c r="BD138" s="17"/>
      <c r="BE138" s="14"/>
      <c r="BF138" s="14"/>
      <c r="BG138" s="14"/>
      <c r="BH138" s="10"/>
      <c r="BI138" s="62"/>
      <c r="BJ138" s="66"/>
      <c r="BK138" s="17"/>
      <c r="BL138" s="14"/>
      <c r="BM138" s="14"/>
      <c r="BN138" s="14"/>
      <c r="BO138" s="10"/>
      <c r="BP138" s="62"/>
      <c r="BQ138" s="66"/>
      <c r="BR138" s="17"/>
      <c r="BS138" s="14"/>
      <c r="BT138" s="14"/>
      <c r="BU138" s="14"/>
      <c r="BV138" s="10"/>
      <c r="BW138" s="62"/>
      <c r="BX138" s="66"/>
      <c r="BY138" s="17"/>
      <c r="BZ138" s="17"/>
      <c r="CA138" s="17"/>
      <c r="CB138" s="63"/>
      <c r="CC138" s="63"/>
      <c r="CD138" s="63"/>
      <c r="CE138" s="63"/>
      <c r="CF138" s="14"/>
      <c r="CG138" s="63"/>
      <c r="CH138" s="155"/>
    </row>
    <row r="139" spans="5:86" ht="13.5" thickBot="1">
      <c r="E139" s="130"/>
      <c r="F139" s="131"/>
      <c r="G139" s="131"/>
      <c r="H139" s="131"/>
      <c r="I139" s="131"/>
      <c r="J139" s="132"/>
      <c r="K139" s="14"/>
      <c r="L139" s="328" t="s">
        <v>93</v>
      </c>
      <c r="M139" s="553"/>
      <c r="N139" s="659"/>
      <c r="O139" s="329">
        <f>O108</f>
        <v>0</v>
      </c>
      <c r="P139" s="649"/>
      <c r="Q139" s="329">
        <f>Q108</f>
        <v>0</v>
      </c>
      <c r="R139" s="649"/>
      <c r="S139" s="329">
        <f>S108</f>
        <v>0</v>
      </c>
      <c r="T139" s="649"/>
      <c r="U139" s="329">
        <f>U108</f>
        <v>0</v>
      </c>
      <c r="V139" s="649"/>
      <c r="W139" s="329">
        <f>W108</f>
        <v>0</v>
      </c>
      <c r="X139" s="649"/>
      <c r="Y139" s="329">
        <f>Y108</f>
        <v>0</v>
      </c>
      <c r="Z139" s="649"/>
      <c r="AA139" s="654">
        <f>AA108</f>
        <v>0</v>
      </c>
      <c r="AB139" s="588"/>
      <c r="AC139" s="94" t="s">
        <v>4</v>
      </c>
      <c r="AD139" s="14" t="s">
        <v>3</v>
      </c>
      <c r="AE139" s="14"/>
      <c r="AF139" s="10"/>
      <c r="AG139" s="62"/>
      <c r="AH139" s="66"/>
      <c r="AI139" s="10"/>
      <c r="AJ139" s="14"/>
      <c r="AK139" s="14"/>
      <c r="AL139" s="14"/>
      <c r="AM139" s="10"/>
      <c r="AN139" s="62"/>
      <c r="AO139" s="66"/>
      <c r="AP139" s="17"/>
      <c r="AQ139" s="14"/>
      <c r="AR139" s="14"/>
      <c r="AS139" s="14"/>
      <c r="AT139" s="10"/>
      <c r="AU139" s="62"/>
      <c r="AV139" s="66"/>
      <c r="AW139" s="17"/>
      <c r="AX139" s="14"/>
      <c r="AY139" s="14"/>
      <c r="AZ139" s="14"/>
      <c r="BA139" s="10"/>
      <c r="BB139" s="62"/>
      <c r="BC139" s="66"/>
      <c r="BD139" s="17"/>
      <c r="BE139" s="14"/>
      <c r="BF139" s="14"/>
      <c r="BG139" s="14"/>
      <c r="BH139" s="10"/>
      <c r="BI139" s="62"/>
      <c r="BJ139" s="66"/>
      <c r="BK139" s="17"/>
      <c r="BL139" s="14"/>
      <c r="BM139" s="14"/>
      <c r="BN139" s="14"/>
      <c r="BO139" s="10"/>
      <c r="BP139" s="62"/>
      <c r="BQ139" s="66"/>
      <c r="BR139" s="17"/>
      <c r="BS139" s="14"/>
      <c r="BT139" s="14"/>
      <c r="BU139" s="14"/>
      <c r="BV139" s="10"/>
      <c r="BW139" s="62"/>
      <c r="BX139" s="66"/>
      <c r="BY139" s="17"/>
      <c r="BZ139" s="17"/>
      <c r="CA139" s="17"/>
      <c r="CB139" s="63"/>
      <c r="CC139" s="63"/>
      <c r="CD139" s="63"/>
      <c r="CE139" s="63"/>
      <c r="CF139" s="14"/>
      <c r="CG139" s="63"/>
      <c r="CH139" s="155"/>
    </row>
    <row r="140" spans="5:86" ht="13.5" thickBot="1">
      <c r="E140" s="130"/>
      <c r="F140" s="131"/>
      <c r="G140" s="131"/>
      <c r="H140" s="131"/>
      <c r="I140" s="131"/>
      <c r="J140" s="132"/>
      <c r="K140" s="14"/>
      <c r="L140" s="503" t="s">
        <v>98</v>
      </c>
      <c r="M140" s="504"/>
      <c r="N140" s="655"/>
      <c r="O140" s="14"/>
      <c r="P140" s="43">
        <f>IF(P138&gt;0,P138,0)</f>
        <v>0</v>
      </c>
      <c r="Q140" s="14"/>
      <c r="R140" s="43">
        <f>IF(R138&gt;0,R138,0)</f>
        <v>0</v>
      </c>
      <c r="S140" s="14"/>
      <c r="T140" s="43">
        <f>IF(T138&gt;0,T138,0)</f>
        <v>0</v>
      </c>
      <c r="U140" s="14"/>
      <c r="V140" s="43">
        <f>IF(V138&gt;0,V138,0)</f>
        <v>0</v>
      </c>
      <c r="W140" s="14"/>
      <c r="X140" s="43">
        <f>IF(X138&gt;0,X138,0)</f>
        <v>0</v>
      </c>
      <c r="Y140" s="14"/>
      <c r="Z140" s="43">
        <f>IF(Z138&gt;0,Z138,0)</f>
        <v>0</v>
      </c>
      <c r="AA140" s="14"/>
      <c r="AB140" s="121">
        <f>IF(AB138&gt;0,AB138,0)</f>
        <v>0</v>
      </c>
      <c r="AC140" s="138">
        <f>SUM(P140:AB140)</f>
        <v>0</v>
      </c>
      <c r="AD140" s="182">
        <f>ROUND((AC140-1)/30,0)</f>
        <v>0</v>
      </c>
      <c r="AE140" s="14"/>
      <c r="AF140" s="10"/>
      <c r="AG140" s="62"/>
      <c r="AH140" s="66"/>
      <c r="AI140" s="10"/>
      <c r="AJ140" s="14"/>
      <c r="AK140" s="14"/>
      <c r="AL140" s="14"/>
      <c r="AM140" s="10"/>
      <c r="AN140" s="62"/>
      <c r="AO140" s="66"/>
      <c r="AP140" s="17"/>
      <c r="AQ140" s="14"/>
      <c r="AR140" s="14"/>
      <c r="AS140" s="14"/>
      <c r="AT140" s="10"/>
      <c r="AU140" s="62"/>
      <c r="AV140" s="66"/>
      <c r="AW140" s="17"/>
      <c r="AX140" s="14"/>
      <c r="AY140" s="14"/>
      <c r="AZ140" s="14"/>
      <c r="BA140" s="10"/>
      <c r="BB140" s="62"/>
      <c r="BC140" s="66"/>
      <c r="BD140" s="17"/>
      <c r="BE140" s="14"/>
      <c r="BF140" s="14"/>
      <c r="BG140" s="14"/>
      <c r="BH140" s="10"/>
      <c r="BI140" s="62"/>
      <c r="BJ140" s="66"/>
      <c r="BK140" s="17"/>
      <c r="BL140" s="14"/>
      <c r="BM140" s="14"/>
      <c r="BN140" s="14"/>
      <c r="BO140" s="10"/>
      <c r="BP140" s="62"/>
      <c r="BQ140" s="66"/>
      <c r="BR140" s="17"/>
      <c r="BS140" s="14"/>
      <c r="BT140" s="14"/>
      <c r="BU140" s="14"/>
      <c r="BV140" s="10"/>
      <c r="BW140" s="62"/>
      <c r="BX140" s="66"/>
      <c r="BY140" s="17"/>
      <c r="BZ140" s="17"/>
      <c r="CA140" s="17"/>
      <c r="CB140" s="63"/>
      <c r="CC140" s="63"/>
      <c r="CD140" s="63"/>
      <c r="CE140" s="63"/>
      <c r="CF140" s="14"/>
      <c r="CG140" s="63"/>
      <c r="CH140" s="155"/>
    </row>
    <row r="141" spans="5:86" ht="13.5" thickBot="1">
      <c r="E141" s="130"/>
      <c r="F141" s="131"/>
      <c r="G141" s="131"/>
      <c r="H141" s="131"/>
      <c r="I141" s="131"/>
      <c r="J141" s="132"/>
      <c r="K141" s="14"/>
      <c r="L141" s="503" t="s">
        <v>99</v>
      </c>
      <c r="M141" s="504"/>
      <c r="N141" s="655"/>
      <c r="O141" s="14"/>
      <c r="P141" s="53">
        <f>P140*0.1*AE98</f>
        <v>0</v>
      </c>
      <c r="Q141" s="71"/>
      <c r="R141" s="53">
        <f>R140*0.1*AE99</f>
        <v>0</v>
      </c>
      <c r="S141" s="71"/>
      <c r="T141" s="53">
        <f>T140*0.1*AE100</f>
        <v>0</v>
      </c>
      <c r="U141" s="71"/>
      <c r="V141" s="53">
        <f>V140*0.1*AE101</f>
        <v>0</v>
      </c>
      <c r="W141" s="71"/>
      <c r="X141" s="53">
        <f>X140*0.1*AE102</f>
        <v>0</v>
      </c>
      <c r="Y141" s="71"/>
      <c r="Z141" s="53">
        <f>Z140*0.1*AE103</f>
        <v>0</v>
      </c>
      <c r="AA141" s="71"/>
      <c r="AB141" s="117">
        <f>AB140*0.1*AE104</f>
        <v>0</v>
      </c>
      <c r="AC141" s="139">
        <f>SUM(P141:AB141)</f>
        <v>0</v>
      </c>
      <c r="AD141" s="14" t="s">
        <v>52</v>
      </c>
      <c r="AE141" s="14"/>
      <c r="AF141" s="10"/>
      <c r="AG141" s="62"/>
      <c r="AH141" s="66"/>
      <c r="AI141" s="10"/>
      <c r="AJ141" s="14"/>
      <c r="AK141" s="14"/>
      <c r="AL141" s="14"/>
      <c r="AM141" s="10"/>
      <c r="AN141" s="62"/>
      <c r="AO141" s="66"/>
      <c r="AP141" s="17"/>
      <c r="AQ141" s="14"/>
      <c r="AR141" s="14"/>
      <c r="AS141" s="14"/>
      <c r="AT141" s="10"/>
      <c r="AU141" s="62"/>
      <c r="AV141" s="66"/>
      <c r="AW141" s="17"/>
      <c r="AX141" s="14"/>
      <c r="AY141" s="14"/>
      <c r="AZ141" s="14"/>
      <c r="BA141" s="10"/>
      <c r="BB141" s="62"/>
      <c r="BC141" s="66"/>
      <c r="BD141" s="17"/>
      <c r="BE141" s="14"/>
      <c r="BF141" s="14"/>
      <c r="BG141" s="14"/>
      <c r="BH141" s="10"/>
      <c r="BI141" s="62"/>
      <c r="BJ141" s="66"/>
      <c r="BK141" s="17"/>
      <c r="BL141" s="14"/>
      <c r="BM141" s="14"/>
      <c r="BN141" s="14"/>
      <c r="BO141" s="10"/>
      <c r="BP141" s="62"/>
      <c r="BQ141" s="66"/>
      <c r="BR141" s="17"/>
      <c r="BS141" s="14"/>
      <c r="BT141" s="14"/>
      <c r="BU141" s="14"/>
      <c r="BV141" s="10"/>
      <c r="BW141" s="62"/>
      <c r="BX141" s="66"/>
      <c r="BY141" s="17"/>
      <c r="BZ141" s="17"/>
      <c r="CA141" s="17"/>
      <c r="CB141" s="63"/>
      <c r="CC141" s="63"/>
      <c r="CD141" s="63"/>
      <c r="CE141" s="63"/>
      <c r="CF141" s="14"/>
      <c r="CG141" s="63"/>
      <c r="CH141" s="155"/>
    </row>
    <row r="142" spans="5:86" ht="13.5" thickBot="1">
      <c r="E142" s="130"/>
      <c r="F142" s="131"/>
      <c r="G142" s="131"/>
      <c r="H142" s="131"/>
      <c r="I142" s="131"/>
      <c r="J142" s="132"/>
      <c r="K142" s="14"/>
      <c r="L142" s="503" t="s">
        <v>100</v>
      </c>
      <c r="M142" s="504"/>
      <c r="N142" s="655"/>
      <c r="O142" s="14"/>
      <c r="P142" s="14"/>
      <c r="Q142" s="14"/>
      <c r="R142" s="14"/>
      <c r="S142" s="14"/>
      <c r="T142" s="14"/>
      <c r="U142" s="14"/>
      <c r="V142" s="14"/>
      <c r="W142" s="14"/>
      <c r="X142" s="14"/>
      <c r="Y142" s="14"/>
      <c r="Z142" s="14"/>
      <c r="AA142" s="14"/>
      <c r="AB142" s="14"/>
      <c r="AC142" s="137">
        <f>IF(AC140=0,0,AC141/AC140)</f>
        <v>0</v>
      </c>
      <c r="AD142" s="140">
        <f>AC142*AD140</f>
        <v>0</v>
      </c>
      <c r="AE142" s="14"/>
      <c r="AF142" s="10"/>
      <c r="AG142" s="62"/>
      <c r="AH142" s="66"/>
      <c r="AI142" s="10"/>
      <c r="AJ142" s="14"/>
      <c r="AK142" s="14"/>
      <c r="AL142" s="14"/>
      <c r="AM142" s="10"/>
      <c r="AN142" s="62"/>
      <c r="AO142" s="66"/>
      <c r="AP142" s="17"/>
      <c r="AQ142" s="14"/>
      <c r="AR142" s="14"/>
      <c r="AS142" s="14"/>
      <c r="AT142" s="10"/>
      <c r="AU142" s="62"/>
      <c r="AV142" s="66"/>
      <c r="AW142" s="17"/>
      <c r="AX142" s="14"/>
      <c r="AY142" s="14"/>
      <c r="AZ142" s="14"/>
      <c r="BA142" s="10"/>
      <c r="BB142" s="62"/>
      <c r="BC142" s="66"/>
      <c r="BD142" s="17"/>
      <c r="BE142" s="14"/>
      <c r="BF142" s="14"/>
      <c r="BG142" s="14"/>
      <c r="BH142" s="10"/>
      <c r="BI142" s="62"/>
      <c r="BJ142" s="66"/>
      <c r="BK142" s="17"/>
      <c r="BL142" s="14"/>
      <c r="BM142" s="14"/>
      <c r="BN142" s="14"/>
      <c r="BO142" s="10"/>
      <c r="BP142" s="62"/>
      <c r="BQ142" s="66"/>
      <c r="BR142" s="17"/>
      <c r="BS142" s="14"/>
      <c r="BT142" s="14"/>
      <c r="BU142" s="14"/>
      <c r="BV142" s="10"/>
      <c r="BW142" s="62"/>
      <c r="BX142" s="66"/>
      <c r="BY142" s="17"/>
      <c r="BZ142" s="17"/>
      <c r="CA142" s="17"/>
      <c r="CB142" s="63"/>
      <c r="CC142" s="63"/>
      <c r="CD142" s="63"/>
      <c r="CE142" s="63"/>
      <c r="CF142" s="14"/>
      <c r="CG142" s="63"/>
      <c r="CH142" s="155"/>
    </row>
    <row r="143" spans="29:86" ht="12.75">
      <c r="AC143" s="14"/>
      <c r="AD143" s="14"/>
      <c r="AE143" s="14"/>
      <c r="AF143" s="10"/>
      <c r="AG143" s="62"/>
      <c r="AH143" s="66"/>
      <c r="AI143" s="10"/>
      <c r="AJ143" s="14"/>
      <c r="AK143" s="14"/>
      <c r="AL143" s="14"/>
      <c r="AM143" s="10"/>
      <c r="AN143" s="62"/>
      <c r="AO143" s="66"/>
      <c r="AP143" s="17"/>
      <c r="AQ143" s="14"/>
      <c r="AR143" s="14"/>
      <c r="AS143" s="14"/>
      <c r="AT143" s="10"/>
      <c r="AU143" s="62"/>
      <c r="AV143" s="66"/>
      <c r="AW143" s="17"/>
      <c r="AX143" s="14"/>
      <c r="AY143" s="14"/>
      <c r="AZ143" s="14"/>
      <c r="BA143" s="10"/>
      <c r="BB143" s="62"/>
      <c r="BC143" s="66"/>
      <c r="BD143" s="17"/>
      <c r="BE143" s="14"/>
      <c r="BF143" s="14"/>
      <c r="BG143" s="14"/>
      <c r="BH143" s="10"/>
      <c r="BI143" s="62"/>
      <c r="BJ143" s="66"/>
      <c r="BK143" s="17"/>
      <c r="BL143" s="14"/>
      <c r="BM143" s="14"/>
      <c r="BN143" s="14"/>
      <c r="BO143" s="10"/>
      <c r="BP143" s="62"/>
      <c r="BQ143" s="66"/>
      <c r="BR143" s="17"/>
      <c r="BS143" s="14"/>
      <c r="BT143" s="14"/>
      <c r="BU143" s="14"/>
      <c r="BV143" s="10"/>
      <c r="BW143" s="62"/>
      <c r="BX143" s="66"/>
      <c r="BY143" s="17"/>
      <c r="BZ143" s="17"/>
      <c r="CA143" s="17"/>
      <c r="CB143" s="63"/>
      <c r="CC143" s="63"/>
      <c r="CD143" s="63"/>
      <c r="CE143" s="63"/>
      <c r="CF143" s="14"/>
      <c r="CG143" s="63"/>
      <c r="CH143" s="155"/>
    </row>
    <row r="144" spans="5:86" ht="12.75">
      <c r="E144" s="635" t="s">
        <v>109</v>
      </c>
      <c r="F144" s="636"/>
      <c r="G144" s="636"/>
      <c r="H144" s="636"/>
      <c r="I144" s="636"/>
      <c r="J144" s="636"/>
      <c r="K144" s="636"/>
      <c r="L144" s="636"/>
      <c r="M144" s="636"/>
      <c r="N144" s="636"/>
      <c r="O144" s="636"/>
      <c r="P144" s="637"/>
      <c r="AC144" s="14"/>
      <c r="AD144" s="14"/>
      <c r="AE144" s="14"/>
      <c r="AF144" s="10"/>
      <c r="AG144" s="62"/>
      <c r="AH144" s="66"/>
      <c r="AI144" s="10"/>
      <c r="AJ144" s="14"/>
      <c r="AK144" s="14"/>
      <c r="AL144" s="14"/>
      <c r="AM144" s="10"/>
      <c r="AN144" s="62"/>
      <c r="AO144" s="66"/>
      <c r="AP144" s="17"/>
      <c r="AQ144" s="14"/>
      <c r="AR144" s="14"/>
      <c r="AS144" s="14"/>
      <c r="AT144" s="10"/>
      <c r="AU144" s="62"/>
      <c r="AV144" s="66"/>
      <c r="AW144" s="17"/>
      <c r="AX144" s="14"/>
      <c r="AY144" s="14"/>
      <c r="AZ144" s="14"/>
      <c r="BA144" s="10"/>
      <c r="BB144" s="62"/>
      <c r="BC144" s="66"/>
      <c r="BD144" s="17"/>
      <c r="BE144" s="14"/>
      <c r="BF144" s="14"/>
      <c r="BG144" s="14"/>
      <c r="BH144" s="10"/>
      <c r="BI144" s="62"/>
      <c r="BJ144" s="66"/>
      <c r="BK144" s="17"/>
      <c r="BL144" s="14"/>
      <c r="BM144" s="14"/>
      <c r="BN144" s="14"/>
      <c r="BO144" s="10"/>
      <c r="BP144" s="62"/>
      <c r="BQ144" s="66"/>
      <c r="BR144" s="17"/>
      <c r="BS144" s="14"/>
      <c r="BT144" s="14"/>
      <c r="BU144" s="14"/>
      <c r="BV144" s="10"/>
      <c r="BW144" s="62"/>
      <c r="BX144" s="66"/>
      <c r="BY144" s="17"/>
      <c r="BZ144" s="17"/>
      <c r="CA144" s="17"/>
      <c r="CB144" s="63"/>
      <c r="CC144" s="63"/>
      <c r="CD144" s="63"/>
      <c r="CE144" s="63"/>
      <c r="CF144" s="14"/>
      <c r="CG144" s="63"/>
      <c r="CH144" s="155"/>
    </row>
    <row r="145" spans="5:86" ht="12.75">
      <c r="E145" s="588" t="s">
        <v>101</v>
      </c>
      <c r="F145" s="588"/>
      <c r="G145" s="588"/>
      <c r="H145" s="588"/>
      <c r="I145" s="117">
        <f aca="true" t="shared" si="46" ref="I145:I150">0.1*AE98</f>
        <v>0</v>
      </c>
      <c r="J145" s="113" t="s">
        <v>102</v>
      </c>
      <c r="K145" s="47">
        <f>O137</f>
        <v>0</v>
      </c>
      <c r="L145" s="588" t="s">
        <v>103</v>
      </c>
      <c r="M145" s="588"/>
      <c r="N145" s="588"/>
      <c r="O145" s="588"/>
      <c r="P145" s="15">
        <f>I145*K145</f>
        <v>0</v>
      </c>
      <c r="AC145" s="14"/>
      <c r="AD145" s="14"/>
      <c r="AE145" s="14"/>
      <c r="AF145" s="10"/>
      <c r="AG145" s="62"/>
      <c r="AH145" s="66"/>
      <c r="AI145" s="10"/>
      <c r="AJ145" s="14"/>
      <c r="AK145" s="14"/>
      <c r="AL145" s="14"/>
      <c r="AM145" s="10"/>
      <c r="AN145" s="62"/>
      <c r="AO145" s="66"/>
      <c r="AP145" s="17"/>
      <c r="AQ145" s="14"/>
      <c r="AR145" s="14"/>
      <c r="AS145" s="14"/>
      <c r="AT145" s="10"/>
      <c r="AU145" s="62"/>
      <c r="AV145" s="66"/>
      <c r="AW145" s="17"/>
      <c r="AX145" s="14"/>
      <c r="AY145" s="14"/>
      <c r="AZ145" s="14"/>
      <c r="BA145" s="10"/>
      <c r="BB145" s="62"/>
      <c r="BC145" s="66"/>
      <c r="BD145" s="17"/>
      <c r="BE145" s="14"/>
      <c r="BF145" s="14"/>
      <c r="BG145" s="14"/>
      <c r="BH145" s="10"/>
      <c r="BI145" s="62"/>
      <c r="BJ145" s="66"/>
      <c r="BK145" s="17"/>
      <c r="BL145" s="14"/>
      <c r="BM145" s="14"/>
      <c r="BN145" s="14"/>
      <c r="BO145" s="10"/>
      <c r="BP145" s="62"/>
      <c r="BQ145" s="66"/>
      <c r="BR145" s="17"/>
      <c r="BS145" s="14"/>
      <c r="BT145" s="14"/>
      <c r="BU145" s="14"/>
      <c r="BV145" s="10"/>
      <c r="BW145" s="62"/>
      <c r="BX145" s="66"/>
      <c r="BY145" s="17"/>
      <c r="BZ145" s="17"/>
      <c r="CA145" s="17"/>
      <c r="CB145" s="63"/>
      <c r="CC145" s="63"/>
      <c r="CD145" s="63"/>
      <c r="CE145" s="63"/>
      <c r="CF145" s="14"/>
      <c r="CG145" s="63"/>
      <c r="CH145" s="155"/>
    </row>
    <row r="146" spans="5:86" ht="12.75">
      <c r="E146" s="588" t="s">
        <v>101</v>
      </c>
      <c r="F146" s="588"/>
      <c r="G146" s="588"/>
      <c r="H146" s="588"/>
      <c r="I146" s="117">
        <f t="shared" si="46"/>
        <v>0</v>
      </c>
      <c r="J146" s="113" t="s">
        <v>102</v>
      </c>
      <c r="K146" s="169">
        <f>Q137</f>
        <v>0</v>
      </c>
      <c r="L146" s="588" t="s">
        <v>103</v>
      </c>
      <c r="M146" s="588"/>
      <c r="N146" s="588"/>
      <c r="O146" s="588"/>
      <c r="P146" s="15">
        <f aca="true" t="shared" si="47" ref="P146:P151">I146*K146</f>
        <v>0</v>
      </c>
      <c r="AC146" s="14"/>
      <c r="AD146" s="14"/>
      <c r="AE146" s="14"/>
      <c r="AF146" s="10"/>
      <c r="AG146" s="62"/>
      <c r="AH146" s="66"/>
      <c r="AI146" s="10"/>
      <c r="AJ146" s="14"/>
      <c r="AK146" s="14"/>
      <c r="AL146" s="14"/>
      <c r="AM146" s="10"/>
      <c r="AN146" s="62"/>
      <c r="AO146" s="66"/>
      <c r="AP146" s="17"/>
      <c r="AQ146" s="14"/>
      <c r="AR146" s="14"/>
      <c r="AS146" s="14"/>
      <c r="AT146" s="10"/>
      <c r="AU146" s="62"/>
      <c r="AV146" s="66"/>
      <c r="AW146" s="17"/>
      <c r="AX146" s="14"/>
      <c r="AY146" s="14"/>
      <c r="AZ146" s="14"/>
      <c r="BA146" s="10"/>
      <c r="BB146" s="62"/>
      <c r="BC146" s="66"/>
      <c r="BD146" s="17"/>
      <c r="BE146" s="14"/>
      <c r="BF146" s="14"/>
      <c r="BG146" s="14"/>
      <c r="BH146" s="10"/>
      <c r="BI146" s="62"/>
      <c r="BJ146" s="66"/>
      <c r="BK146" s="17"/>
      <c r="BL146" s="14"/>
      <c r="BM146" s="14"/>
      <c r="BN146" s="14"/>
      <c r="BO146" s="10"/>
      <c r="BP146" s="62"/>
      <c r="BQ146" s="66"/>
      <c r="BR146" s="17"/>
      <c r="BS146" s="14"/>
      <c r="BT146" s="14"/>
      <c r="BU146" s="14"/>
      <c r="BV146" s="10"/>
      <c r="BW146" s="62"/>
      <c r="BX146" s="66"/>
      <c r="BY146" s="17"/>
      <c r="BZ146" s="17"/>
      <c r="CA146" s="17"/>
      <c r="CB146" s="63"/>
      <c r="CC146" s="63"/>
      <c r="CD146" s="63"/>
      <c r="CE146" s="63"/>
      <c r="CF146" s="14"/>
      <c r="CG146" s="63"/>
      <c r="CH146" s="155"/>
    </row>
    <row r="147" spans="5:86" ht="12.75">
      <c r="E147" s="588" t="s">
        <v>101</v>
      </c>
      <c r="F147" s="588"/>
      <c r="G147" s="588"/>
      <c r="H147" s="588"/>
      <c r="I147" s="117">
        <f t="shared" si="46"/>
        <v>0</v>
      </c>
      <c r="J147" s="113" t="s">
        <v>102</v>
      </c>
      <c r="K147" s="171">
        <f>S137</f>
        <v>0</v>
      </c>
      <c r="L147" s="588" t="s">
        <v>103</v>
      </c>
      <c r="M147" s="588"/>
      <c r="N147" s="588"/>
      <c r="O147" s="588"/>
      <c r="P147" s="15">
        <f t="shared" si="47"/>
        <v>0</v>
      </c>
      <c r="AC147" s="14"/>
      <c r="AD147" s="14"/>
      <c r="AE147" s="14"/>
      <c r="AF147" s="10"/>
      <c r="AG147" s="62"/>
      <c r="AH147" s="66"/>
      <c r="AI147" s="10"/>
      <c r="AJ147" s="14"/>
      <c r="AK147" s="14"/>
      <c r="AL147" s="14"/>
      <c r="AM147" s="10"/>
      <c r="AN147" s="62"/>
      <c r="AO147" s="66"/>
      <c r="AP147" s="17"/>
      <c r="AQ147" s="14"/>
      <c r="AR147" s="14"/>
      <c r="AS147" s="14"/>
      <c r="AT147" s="10"/>
      <c r="AU147" s="62"/>
      <c r="AV147" s="66"/>
      <c r="AW147" s="17"/>
      <c r="AX147" s="14"/>
      <c r="AY147" s="14"/>
      <c r="AZ147" s="14"/>
      <c r="BA147" s="10"/>
      <c r="BB147" s="62"/>
      <c r="BC147" s="66"/>
      <c r="BD147" s="17"/>
      <c r="BE147" s="14"/>
      <c r="BF147" s="14"/>
      <c r="BG147" s="14"/>
      <c r="BH147" s="10"/>
      <c r="BI147" s="62"/>
      <c r="BJ147" s="66"/>
      <c r="BK147" s="17"/>
      <c r="BL147" s="14"/>
      <c r="BM147" s="14"/>
      <c r="BN147" s="14"/>
      <c r="BO147" s="10"/>
      <c r="BP147" s="62"/>
      <c r="BQ147" s="66"/>
      <c r="BR147" s="17"/>
      <c r="BS147" s="14"/>
      <c r="BT147" s="14"/>
      <c r="BU147" s="14"/>
      <c r="BV147" s="10"/>
      <c r="BW147" s="62"/>
      <c r="BX147" s="66"/>
      <c r="BY147" s="17"/>
      <c r="BZ147" s="17"/>
      <c r="CA147" s="17"/>
      <c r="CB147" s="63"/>
      <c r="CC147" s="63"/>
      <c r="CD147" s="63"/>
      <c r="CE147" s="63"/>
      <c r="CF147" s="14"/>
      <c r="CG147" s="63"/>
      <c r="CH147" s="155"/>
    </row>
    <row r="148" spans="5:86" ht="12.75">
      <c r="E148" s="588" t="s">
        <v>101</v>
      </c>
      <c r="F148" s="588"/>
      <c r="G148" s="588"/>
      <c r="H148" s="588"/>
      <c r="I148" s="117">
        <f t="shared" si="46"/>
        <v>0</v>
      </c>
      <c r="J148" s="113" t="s">
        <v>102</v>
      </c>
      <c r="K148" s="173">
        <f>U137</f>
        <v>0</v>
      </c>
      <c r="L148" s="588" t="s">
        <v>103</v>
      </c>
      <c r="M148" s="588"/>
      <c r="N148" s="588"/>
      <c r="O148" s="588"/>
      <c r="P148" s="15">
        <f t="shared" si="47"/>
        <v>0</v>
      </c>
      <c r="AC148" s="14"/>
      <c r="AD148" s="14"/>
      <c r="AE148" s="14"/>
      <c r="AF148" s="10"/>
      <c r="AG148" s="62"/>
      <c r="AH148" s="66"/>
      <c r="AI148" s="10"/>
      <c r="AJ148" s="14"/>
      <c r="AK148" s="14"/>
      <c r="AL148" s="14"/>
      <c r="AM148" s="10"/>
      <c r="AN148" s="62"/>
      <c r="AO148" s="66"/>
      <c r="AP148" s="17"/>
      <c r="AQ148" s="14"/>
      <c r="AR148" s="14"/>
      <c r="AS148" s="14"/>
      <c r="AT148" s="10"/>
      <c r="AU148" s="62"/>
      <c r="AV148" s="66"/>
      <c r="AW148" s="17"/>
      <c r="AX148" s="14"/>
      <c r="AY148" s="14"/>
      <c r="AZ148" s="14"/>
      <c r="BA148" s="10"/>
      <c r="BB148" s="62"/>
      <c r="BC148" s="66"/>
      <c r="BD148" s="17"/>
      <c r="BE148" s="14"/>
      <c r="BF148" s="14"/>
      <c r="BG148" s="14"/>
      <c r="BH148" s="10"/>
      <c r="BI148" s="62"/>
      <c r="BJ148" s="66"/>
      <c r="BK148" s="17"/>
      <c r="BL148" s="14"/>
      <c r="BM148" s="14"/>
      <c r="BN148" s="14"/>
      <c r="BO148" s="10"/>
      <c r="BP148" s="62"/>
      <c r="BQ148" s="66"/>
      <c r="BR148" s="17"/>
      <c r="BS148" s="14"/>
      <c r="BT148" s="14"/>
      <c r="BU148" s="14"/>
      <c r="BV148" s="10"/>
      <c r="BW148" s="62"/>
      <c r="BX148" s="66"/>
      <c r="BY148" s="17"/>
      <c r="BZ148" s="17"/>
      <c r="CA148" s="17"/>
      <c r="CB148" s="63"/>
      <c r="CC148" s="63"/>
      <c r="CD148" s="63"/>
      <c r="CE148" s="63"/>
      <c r="CF148" s="14"/>
      <c r="CG148" s="63"/>
      <c r="CH148" s="155"/>
    </row>
    <row r="149" spans="5:86" ht="12.75">
      <c r="E149" s="588" t="s">
        <v>101</v>
      </c>
      <c r="F149" s="588"/>
      <c r="G149" s="588"/>
      <c r="H149" s="588"/>
      <c r="I149" s="117">
        <f t="shared" si="46"/>
        <v>0</v>
      </c>
      <c r="J149" s="113" t="s">
        <v>102</v>
      </c>
      <c r="K149" s="175">
        <f>W137</f>
        <v>0</v>
      </c>
      <c r="L149" s="588" t="s">
        <v>103</v>
      </c>
      <c r="M149" s="588"/>
      <c r="N149" s="588"/>
      <c r="O149" s="588"/>
      <c r="P149" s="15">
        <f t="shared" si="47"/>
        <v>0</v>
      </c>
      <c r="Q149" s="23"/>
      <c r="R149" s="23"/>
      <c r="S149" s="23"/>
      <c r="T149" s="23"/>
      <c r="U149" s="23"/>
      <c r="V149" s="23"/>
      <c r="AC149" s="127"/>
      <c r="AD149" s="14"/>
      <c r="AE149" s="14"/>
      <c r="AF149" s="127"/>
      <c r="AG149" s="127"/>
      <c r="AH149" s="127"/>
      <c r="AI149" s="127"/>
      <c r="AJ149" s="17"/>
      <c r="AK149" s="14"/>
      <c r="AL149" s="14"/>
      <c r="AM149" s="127"/>
      <c r="AN149" s="168"/>
      <c r="AO149" s="17"/>
      <c r="AP149" s="17"/>
      <c r="AQ149" s="17"/>
      <c r="AR149" s="14"/>
      <c r="AS149" s="14"/>
      <c r="AT149" s="127"/>
      <c r="AU149" s="17"/>
      <c r="AV149" s="17"/>
      <c r="AW149" s="17"/>
      <c r="AX149" s="17"/>
      <c r="AY149" s="14"/>
      <c r="AZ149" s="14"/>
      <c r="BA149" s="127"/>
      <c r="BB149" s="17"/>
      <c r="BC149" s="17"/>
      <c r="BD149" s="17"/>
      <c r="BE149" s="17"/>
      <c r="BF149" s="14"/>
      <c r="BG149" s="14"/>
      <c r="BH149" s="127"/>
      <c r="BI149" s="17"/>
      <c r="BJ149" s="17"/>
      <c r="BK149" s="17"/>
      <c r="BL149" s="17"/>
      <c r="BM149" s="14"/>
      <c r="BN149" s="14"/>
      <c r="BO149" s="127"/>
      <c r="BP149" s="17"/>
      <c r="BQ149" s="17"/>
      <c r="BR149" s="17"/>
      <c r="BS149" s="17"/>
      <c r="BT149" s="14"/>
      <c r="BU149" s="14"/>
      <c r="BV149" s="127"/>
      <c r="BW149" s="17"/>
      <c r="BX149" s="17"/>
      <c r="BY149" s="17"/>
      <c r="BZ149" s="17"/>
      <c r="CA149" s="17"/>
      <c r="CB149" s="17"/>
      <c r="CC149" s="17"/>
      <c r="CD149" s="17"/>
      <c r="CE149" s="17"/>
      <c r="CF149" s="17"/>
      <c r="CG149" s="17"/>
      <c r="CH149" s="17"/>
    </row>
    <row r="150" spans="5:22" ht="12.75">
      <c r="E150" s="588" t="s">
        <v>101</v>
      </c>
      <c r="F150" s="588"/>
      <c r="G150" s="588"/>
      <c r="H150" s="588"/>
      <c r="I150" s="117">
        <f t="shared" si="46"/>
        <v>0</v>
      </c>
      <c r="J150" s="113" t="s">
        <v>102</v>
      </c>
      <c r="K150" s="177">
        <f>Y137</f>
        <v>0</v>
      </c>
      <c r="L150" s="588" t="s">
        <v>103</v>
      </c>
      <c r="M150" s="588"/>
      <c r="N150" s="588"/>
      <c r="O150" s="588"/>
      <c r="P150" s="15">
        <f t="shared" si="47"/>
        <v>0</v>
      </c>
      <c r="Q150" s="127"/>
      <c r="R150" s="127"/>
      <c r="S150" s="127"/>
      <c r="T150" s="127"/>
      <c r="U150" s="127"/>
      <c r="V150" s="127"/>
    </row>
    <row r="151" spans="5:79" ht="12.75">
      <c r="E151" s="588" t="s">
        <v>101</v>
      </c>
      <c r="F151" s="588"/>
      <c r="G151" s="588"/>
      <c r="H151" s="588"/>
      <c r="I151" s="117">
        <f>0.5*AE104</f>
        <v>0</v>
      </c>
      <c r="J151" s="113" t="s">
        <v>102</v>
      </c>
      <c r="K151" s="179">
        <f>AA137</f>
        <v>0</v>
      </c>
      <c r="L151" s="588" t="s">
        <v>103</v>
      </c>
      <c r="M151" s="588"/>
      <c r="N151" s="588"/>
      <c r="O151" s="588"/>
      <c r="P151" s="15">
        <f t="shared" si="47"/>
        <v>0</v>
      </c>
      <c r="Q151" s="127"/>
      <c r="R151" s="127"/>
      <c r="S151" s="127"/>
      <c r="T151" s="127"/>
      <c r="U151" s="127"/>
      <c r="V151" s="127"/>
      <c r="CA151" s="21"/>
    </row>
    <row r="152" spans="5:79" ht="12.75">
      <c r="E152" s="588" t="s">
        <v>101</v>
      </c>
      <c r="F152" s="588"/>
      <c r="G152" s="588"/>
      <c r="H152" s="588"/>
      <c r="I152" s="117">
        <f>AC142</f>
        <v>0</v>
      </c>
      <c r="J152" s="113" t="s">
        <v>102</v>
      </c>
      <c r="K152" s="181">
        <f>AD140</f>
        <v>0</v>
      </c>
      <c r="L152" s="588" t="s">
        <v>103</v>
      </c>
      <c r="M152" s="588"/>
      <c r="N152" s="588"/>
      <c r="O152" s="588"/>
      <c r="P152" s="120">
        <f>I152*K152</f>
        <v>0</v>
      </c>
      <c r="Q152" s="127"/>
      <c r="R152" s="127"/>
      <c r="S152" s="127"/>
      <c r="T152" s="127"/>
      <c r="U152" s="127"/>
      <c r="V152" s="127"/>
      <c r="CA152" s="21"/>
    </row>
    <row r="153" spans="5:79" ht="12.75">
      <c r="E153" s="328" t="s">
        <v>104</v>
      </c>
      <c r="F153" s="553"/>
      <c r="G153" s="553"/>
      <c r="H153" s="329"/>
      <c r="I153" s="117">
        <f>IF(K153=0,0,P153/K153)</f>
        <v>0</v>
      </c>
      <c r="J153" s="113" t="s">
        <v>110</v>
      </c>
      <c r="K153" s="47">
        <f>SUM(K145:K152)</f>
        <v>0</v>
      </c>
      <c r="L153" s="588" t="s">
        <v>107</v>
      </c>
      <c r="M153" s="588"/>
      <c r="N153" s="588"/>
      <c r="O153" s="588"/>
      <c r="P153" s="156">
        <f>SUM(P145:P152)</f>
        <v>0</v>
      </c>
      <c r="Q153" s="23"/>
      <c r="R153" s="23"/>
      <c r="S153" s="23"/>
      <c r="T153" s="23"/>
      <c r="U153" s="67"/>
      <c r="V153" s="67"/>
      <c r="CA153" s="21"/>
    </row>
    <row r="154" ht="13.5" thickBot="1"/>
    <row r="155" spans="5:79" ht="13.5" thickBot="1">
      <c r="E155" s="668" t="s">
        <v>59</v>
      </c>
      <c r="F155" s="669"/>
      <c r="G155" s="669"/>
      <c r="H155" s="669"/>
      <c r="I155" s="669"/>
      <c r="J155" s="669"/>
      <c r="K155" s="669"/>
      <c r="L155" s="669"/>
      <c r="M155" s="669"/>
      <c r="N155" s="669"/>
      <c r="O155" s="669"/>
      <c r="P155" s="669"/>
      <c r="Q155" s="669"/>
      <c r="R155" s="670"/>
      <c r="S155" s="23"/>
      <c r="T155" s="23"/>
      <c r="U155" s="67"/>
      <c r="V155" s="67"/>
      <c r="BI155" s="68"/>
      <c r="CA155" s="21"/>
    </row>
    <row r="156" spans="5:79" ht="12.75">
      <c r="E156" s="108"/>
      <c r="F156" s="95">
        <v>1</v>
      </c>
      <c r="G156" s="95">
        <v>2</v>
      </c>
      <c r="H156" s="95">
        <v>3</v>
      </c>
      <c r="I156" s="95">
        <v>4</v>
      </c>
      <c r="J156" s="95">
        <v>5</v>
      </c>
      <c r="K156" s="95">
        <v>6</v>
      </c>
      <c r="L156" s="95">
        <v>7</v>
      </c>
      <c r="M156" s="95">
        <v>8</v>
      </c>
      <c r="N156" s="95">
        <v>9</v>
      </c>
      <c r="O156" s="95">
        <v>10</v>
      </c>
      <c r="P156" s="95">
        <v>11</v>
      </c>
      <c r="Q156" s="95">
        <v>12</v>
      </c>
      <c r="R156" s="95">
        <v>13</v>
      </c>
      <c r="S156" s="104">
        <v>14</v>
      </c>
      <c r="T156" s="104">
        <v>15</v>
      </c>
      <c r="U156" s="104">
        <v>16</v>
      </c>
      <c r="V156" s="104">
        <v>17</v>
      </c>
      <c r="W156" s="104">
        <v>18</v>
      </c>
      <c r="X156" s="104">
        <v>19</v>
      </c>
      <c r="Y156" s="104">
        <v>20</v>
      </c>
      <c r="Z156" s="104">
        <v>21</v>
      </c>
      <c r="AA156" s="104">
        <v>22</v>
      </c>
      <c r="AB156" s="104">
        <v>23</v>
      </c>
      <c r="AC156" s="104">
        <v>24</v>
      </c>
      <c r="AD156" s="4">
        <v>25</v>
      </c>
      <c r="AE156" s="660" t="s">
        <v>76</v>
      </c>
      <c r="AF156" s="660"/>
      <c r="AG156" s="660"/>
      <c r="BI156" s="68"/>
      <c r="CA156" s="21"/>
    </row>
    <row r="157" spans="5:79" ht="12.75">
      <c r="E157" s="13">
        <v>1</v>
      </c>
      <c r="F157" s="73" t="str">
        <f>N169</f>
        <v>-</v>
      </c>
      <c r="G157" s="73" t="str">
        <f>N170</f>
        <v>-</v>
      </c>
      <c r="H157" s="73" t="str">
        <f>N171</f>
        <v>-</v>
      </c>
      <c r="I157" s="73" t="str">
        <f>N172</f>
        <v>-</v>
      </c>
      <c r="J157" s="73" t="str">
        <f>N173</f>
        <v>-</v>
      </c>
      <c r="K157" s="73" t="str">
        <f>N174</f>
        <v>-</v>
      </c>
      <c r="L157" s="73" t="str">
        <f>N175</f>
        <v>-</v>
      </c>
      <c r="M157" s="73" t="str">
        <f>N176</f>
        <v>-</v>
      </c>
      <c r="N157" s="73" t="str">
        <f>N177</f>
        <v>-</v>
      </c>
      <c r="O157" s="73" t="str">
        <f>N178</f>
        <v>-</v>
      </c>
      <c r="P157" s="73" t="str">
        <f>N179</f>
        <v>-</v>
      </c>
      <c r="Q157" s="73" t="str">
        <f>N180</f>
        <v>-</v>
      </c>
      <c r="R157" s="73" t="str">
        <f>N181</f>
        <v>-</v>
      </c>
      <c r="S157" s="73" t="str">
        <f>N182</f>
        <v>-</v>
      </c>
      <c r="T157" s="73" t="str">
        <f>N183</f>
        <v>-</v>
      </c>
      <c r="U157" s="73" t="str">
        <f>N184</f>
        <v>-</v>
      </c>
      <c r="V157" s="73" t="str">
        <f>N185</f>
        <v>-</v>
      </c>
      <c r="W157" s="73" t="str">
        <f>N186</f>
        <v>-</v>
      </c>
      <c r="X157" s="73" t="str">
        <f>N187</f>
        <v>-</v>
      </c>
      <c r="Y157" s="73" t="str">
        <f>N188</f>
        <v>-</v>
      </c>
      <c r="Z157" s="73" t="str">
        <f>N189</f>
        <v>-</v>
      </c>
      <c r="AA157" s="73" t="str">
        <f>N190</f>
        <v>-</v>
      </c>
      <c r="AB157" s="73" t="str">
        <f>N191</f>
        <v>-</v>
      </c>
      <c r="AC157" s="73" t="str">
        <f>N192</f>
        <v>-</v>
      </c>
      <c r="AD157" s="105" t="str">
        <f>N193</f>
        <v>-</v>
      </c>
      <c r="AE157" s="110">
        <f aca="true" t="shared" si="48" ref="AE157:AE163">MAX(F157:AD157)</f>
        <v>0</v>
      </c>
      <c r="AF157" s="111">
        <f aca="true" t="shared" si="49" ref="AF157:AF163">36*AE157</f>
        <v>0</v>
      </c>
      <c r="AG157" s="58" t="s">
        <v>69</v>
      </c>
      <c r="BI157" s="68"/>
      <c r="CA157" s="21"/>
    </row>
    <row r="158" spans="5:79" ht="12.75">
      <c r="E158" s="13">
        <v>2</v>
      </c>
      <c r="F158" s="73" t="str">
        <f aca="true" t="shared" si="50" ref="F158:O163">IF(F157=$AE157,0,F157)</f>
        <v>-</v>
      </c>
      <c r="G158" s="73" t="str">
        <f t="shared" si="50"/>
        <v>-</v>
      </c>
      <c r="H158" s="73" t="str">
        <f t="shared" si="50"/>
        <v>-</v>
      </c>
      <c r="I158" s="73" t="str">
        <f t="shared" si="50"/>
        <v>-</v>
      </c>
      <c r="J158" s="73" t="str">
        <f t="shared" si="50"/>
        <v>-</v>
      </c>
      <c r="K158" s="73" t="str">
        <f t="shared" si="50"/>
        <v>-</v>
      </c>
      <c r="L158" s="73" t="str">
        <f t="shared" si="50"/>
        <v>-</v>
      </c>
      <c r="M158" s="73" t="str">
        <f t="shared" si="50"/>
        <v>-</v>
      </c>
      <c r="N158" s="73" t="str">
        <f t="shared" si="50"/>
        <v>-</v>
      </c>
      <c r="O158" s="73" t="str">
        <f t="shared" si="50"/>
        <v>-</v>
      </c>
      <c r="P158" s="73" t="str">
        <f aca="true" t="shared" si="51" ref="P158:Y163">IF(P157=$AE157,0,P157)</f>
        <v>-</v>
      </c>
      <c r="Q158" s="73" t="str">
        <f t="shared" si="51"/>
        <v>-</v>
      </c>
      <c r="R158" s="73" t="str">
        <f t="shared" si="51"/>
        <v>-</v>
      </c>
      <c r="S158" s="73" t="str">
        <f t="shared" si="51"/>
        <v>-</v>
      </c>
      <c r="T158" s="73" t="str">
        <f t="shared" si="51"/>
        <v>-</v>
      </c>
      <c r="U158" s="73" t="str">
        <f t="shared" si="51"/>
        <v>-</v>
      </c>
      <c r="V158" s="73" t="str">
        <f t="shared" si="51"/>
        <v>-</v>
      </c>
      <c r="W158" s="73" t="str">
        <f t="shared" si="51"/>
        <v>-</v>
      </c>
      <c r="X158" s="73" t="str">
        <f t="shared" si="51"/>
        <v>-</v>
      </c>
      <c r="Y158" s="73" t="str">
        <f t="shared" si="51"/>
        <v>-</v>
      </c>
      <c r="Z158" s="73" t="str">
        <f aca="true" t="shared" si="52" ref="Z158:AD163">IF(Z157=$AE157,0,Z157)</f>
        <v>-</v>
      </c>
      <c r="AA158" s="73" t="str">
        <f t="shared" si="52"/>
        <v>-</v>
      </c>
      <c r="AB158" s="73" t="str">
        <f t="shared" si="52"/>
        <v>-</v>
      </c>
      <c r="AC158" s="73" t="str">
        <f t="shared" si="52"/>
        <v>-</v>
      </c>
      <c r="AD158" s="105" t="str">
        <f t="shared" si="52"/>
        <v>-</v>
      </c>
      <c r="AE158" s="96">
        <f t="shared" si="48"/>
        <v>0</v>
      </c>
      <c r="AF158" s="109">
        <f t="shared" si="49"/>
        <v>0</v>
      </c>
      <c r="AG158" s="58" t="s">
        <v>70</v>
      </c>
      <c r="BI158" s="68"/>
      <c r="CA158" s="21"/>
    </row>
    <row r="159" spans="5:79" ht="12.75">
      <c r="E159" s="13">
        <v>3</v>
      </c>
      <c r="F159" s="73" t="str">
        <f t="shared" si="50"/>
        <v>-</v>
      </c>
      <c r="G159" s="73" t="str">
        <f t="shared" si="50"/>
        <v>-</v>
      </c>
      <c r="H159" s="73" t="str">
        <f t="shared" si="50"/>
        <v>-</v>
      </c>
      <c r="I159" s="73" t="str">
        <f t="shared" si="50"/>
        <v>-</v>
      </c>
      <c r="J159" s="73" t="str">
        <f t="shared" si="50"/>
        <v>-</v>
      </c>
      <c r="K159" s="73" t="str">
        <f t="shared" si="50"/>
        <v>-</v>
      </c>
      <c r="L159" s="73" t="str">
        <f t="shared" si="50"/>
        <v>-</v>
      </c>
      <c r="M159" s="73" t="str">
        <f t="shared" si="50"/>
        <v>-</v>
      </c>
      <c r="N159" s="73" t="str">
        <f t="shared" si="50"/>
        <v>-</v>
      </c>
      <c r="O159" s="73" t="str">
        <f t="shared" si="50"/>
        <v>-</v>
      </c>
      <c r="P159" s="73" t="str">
        <f t="shared" si="51"/>
        <v>-</v>
      </c>
      <c r="Q159" s="73" t="str">
        <f t="shared" si="51"/>
        <v>-</v>
      </c>
      <c r="R159" s="73" t="str">
        <f t="shared" si="51"/>
        <v>-</v>
      </c>
      <c r="S159" s="73" t="str">
        <f t="shared" si="51"/>
        <v>-</v>
      </c>
      <c r="T159" s="73" t="str">
        <f t="shared" si="51"/>
        <v>-</v>
      </c>
      <c r="U159" s="73" t="str">
        <f t="shared" si="51"/>
        <v>-</v>
      </c>
      <c r="V159" s="73" t="str">
        <f t="shared" si="51"/>
        <v>-</v>
      </c>
      <c r="W159" s="73" t="str">
        <f t="shared" si="51"/>
        <v>-</v>
      </c>
      <c r="X159" s="73" t="str">
        <f t="shared" si="51"/>
        <v>-</v>
      </c>
      <c r="Y159" s="73" t="str">
        <f t="shared" si="51"/>
        <v>-</v>
      </c>
      <c r="Z159" s="73" t="str">
        <f t="shared" si="52"/>
        <v>-</v>
      </c>
      <c r="AA159" s="73" t="str">
        <f t="shared" si="52"/>
        <v>-</v>
      </c>
      <c r="AB159" s="73" t="str">
        <f t="shared" si="52"/>
        <v>-</v>
      </c>
      <c r="AC159" s="73" t="str">
        <f t="shared" si="52"/>
        <v>-</v>
      </c>
      <c r="AD159" s="105" t="str">
        <f t="shared" si="52"/>
        <v>-</v>
      </c>
      <c r="AE159" s="96">
        <f t="shared" si="48"/>
        <v>0</v>
      </c>
      <c r="AF159" s="109">
        <f t="shared" si="49"/>
        <v>0</v>
      </c>
      <c r="AG159" s="58" t="s">
        <v>71</v>
      </c>
      <c r="BI159" s="68"/>
      <c r="CA159" s="21"/>
    </row>
    <row r="160" spans="5:79" ht="12.75">
      <c r="E160" s="13">
        <v>4</v>
      </c>
      <c r="F160" s="73" t="str">
        <f t="shared" si="50"/>
        <v>-</v>
      </c>
      <c r="G160" s="73" t="str">
        <f t="shared" si="50"/>
        <v>-</v>
      </c>
      <c r="H160" s="73" t="str">
        <f t="shared" si="50"/>
        <v>-</v>
      </c>
      <c r="I160" s="73" t="str">
        <f t="shared" si="50"/>
        <v>-</v>
      </c>
      <c r="J160" s="73" t="str">
        <f t="shared" si="50"/>
        <v>-</v>
      </c>
      <c r="K160" s="73" t="str">
        <f t="shared" si="50"/>
        <v>-</v>
      </c>
      <c r="L160" s="73" t="str">
        <f t="shared" si="50"/>
        <v>-</v>
      </c>
      <c r="M160" s="73" t="str">
        <f t="shared" si="50"/>
        <v>-</v>
      </c>
      <c r="N160" s="73" t="str">
        <f t="shared" si="50"/>
        <v>-</v>
      </c>
      <c r="O160" s="73" t="str">
        <f t="shared" si="50"/>
        <v>-</v>
      </c>
      <c r="P160" s="73" t="str">
        <f t="shared" si="51"/>
        <v>-</v>
      </c>
      <c r="Q160" s="73" t="str">
        <f t="shared" si="51"/>
        <v>-</v>
      </c>
      <c r="R160" s="73" t="str">
        <f t="shared" si="51"/>
        <v>-</v>
      </c>
      <c r="S160" s="73" t="str">
        <f t="shared" si="51"/>
        <v>-</v>
      </c>
      <c r="T160" s="73" t="str">
        <f t="shared" si="51"/>
        <v>-</v>
      </c>
      <c r="U160" s="73" t="str">
        <f t="shared" si="51"/>
        <v>-</v>
      </c>
      <c r="V160" s="73" t="str">
        <f t="shared" si="51"/>
        <v>-</v>
      </c>
      <c r="W160" s="73" t="str">
        <f t="shared" si="51"/>
        <v>-</v>
      </c>
      <c r="X160" s="73" t="str">
        <f t="shared" si="51"/>
        <v>-</v>
      </c>
      <c r="Y160" s="73" t="str">
        <f t="shared" si="51"/>
        <v>-</v>
      </c>
      <c r="Z160" s="73" t="str">
        <f t="shared" si="52"/>
        <v>-</v>
      </c>
      <c r="AA160" s="73" t="str">
        <f t="shared" si="52"/>
        <v>-</v>
      </c>
      <c r="AB160" s="73" t="str">
        <f t="shared" si="52"/>
        <v>-</v>
      </c>
      <c r="AC160" s="73" t="str">
        <f t="shared" si="52"/>
        <v>-</v>
      </c>
      <c r="AD160" s="105" t="str">
        <f t="shared" si="52"/>
        <v>-</v>
      </c>
      <c r="AE160" s="96">
        <f t="shared" si="48"/>
        <v>0</v>
      </c>
      <c r="AF160" s="109">
        <f t="shared" si="49"/>
        <v>0</v>
      </c>
      <c r="AG160" s="58" t="s">
        <v>72</v>
      </c>
      <c r="BI160" s="68"/>
      <c r="CA160" s="21"/>
    </row>
    <row r="161" spans="5:79" ht="12.75">
      <c r="E161" s="13">
        <v>5</v>
      </c>
      <c r="F161" s="73" t="str">
        <f t="shared" si="50"/>
        <v>-</v>
      </c>
      <c r="G161" s="73" t="str">
        <f t="shared" si="50"/>
        <v>-</v>
      </c>
      <c r="H161" s="73" t="str">
        <f t="shared" si="50"/>
        <v>-</v>
      </c>
      <c r="I161" s="73" t="str">
        <f t="shared" si="50"/>
        <v>-</v>
      </c>
      <c r="J161" s="73" t="str">
        <f t="shared" si="50"/>
        <v>-</v>
      </c>
      <c r="K161" s="73" t="str">
        <f t="shared" si="50"/>
        <v>-</v>
      </c>
      <c r="L161" s="73" t="str">
        <f t="shared" si="50"/>
        <v>-</v>
      </c>
      <c r="M161" s="73" t="str">
        <f t="shared" si="50"/>
        <v>-</v>
      </c>
      <c r="N161" s="73" t="str">
        <f t="shared" si="50"/>
        <v>-</v>
      </c>
      <c r="O161" s="73" t="str">
        <f t="shared" si="50"/>
        <v>-</v>
      </c>
      <c r="P161" s="73" t="str">
        <f t="shared" si="51"/>
        <v>-</v>
      </c>
      <c r="Q161" s="73" t="str">
        <f t="shared" si="51"/>
        <v>-</v>
      </c>
      <c r="R161" s="73" t="str">
        <f t="shared" si="51"/>
        <v>-</v>
      </c>
      <c r="S161" s="73" t="str">
        <f t="shared" si="51"/>
        <v>-</v>
      </c>
      <c r="T161" s="73" t="str">
        <f t="shared" si="51"/>
        <v>-</v>
      </c>
      <c r="U161" s="73" t="str">
        <f t="shared" si="51"/>
        <v>-</v>
      </c>
      <c r="V161" s="73" t="str">
        <f t="shared" si="51"/>
        <v>-</v>
      </c>
      <c r="W161" s="73" t="str">
        <f t="shared" si="51"/>
        <v>-</v>
      </c>
      <c r="X161" s="73" t="str">
        <f t="shared" si="51"/>
        <v>-</v>
      </c>
      <c r="Y161" s="73" t="str">
        <f t="shared" si="51"/>
        <v>-</v>
      </c>
      <c r="Z161" s="73" t="str">
        <f t="shared" si="52"/>
        <v>-</v>
      </c>
      <c r="AA161" s="73" t="str">
        <f t="shared" si="52"/>
        <v>-</v>
      </c>
      <c r="AB161" s="73" t="str">
        <f t="shared" si="52"/>
        <v>-</v>
      </c>
      <c r="AC161" s="73" t="str">
        <f t="shared" si="52"/>
        <v>-</v>
      </c>
      <c r="AD161" s="105" t="str">
        <f t="shared" si="52"/>
        <v>-</v>
      </c>
      <c r="AE161" s="96">
        <f t="shared" si="48"/>
        <v>0</v>
      </c>
      <c r="AF161" s="109">
        <f t="shared" si="49"/>
        <v>0</v>
      </c>
      <c r="AG161" s="58" t="s">
        <v>73</v>
      </c>
      <c r="BI161" s="68"/>
      <c r="CA161" s="21"/>
    </row>
    <row r="162" spans="5:79" ht="12.75">
      <c r="E162" s="13">
        <v>6</v>
      </c>
      <c r="F162" s="73" t="str">
        <f t="shared" si="50"/>
        <v>-</v>
      </c>
      <c r="G162" s="73" t="str">
        <f t="shared" si="50"/>
        <v>-</v>
      </c>
      <c r="H162" s="73" t="str">
        <f t="shared" si="50"/>
        <v>-</v>
      </c>
      <c r="I162" s="73" t="str">
        <f t="shared" si="50"/>
        <v>-</v>
      </c>
      <c r="J162" s="73" t="str">
        <f t="shared" si="50"/>
        <v>-</v>
      </c>
      <c r="K162" s="73" t="str">
        <f t="shared" si="50"/>
        <v>-</v>
      </c>
      <c r="L162" s="73" t="str">
        <f t="shared" si="50"/>
        <v>-</v>
      </c>
      <c r="M162" s="73" t="str">
        <f t="shared" si="50"/>
        <v>-</v>
      </c>
      <c r="N162" s="73" t="str">
        <f t="shared" si="50"/>
        <v>-</v>
      </c>
      <c r="O162" s="73" t="str">
        <f t="shared" si="50"/>
        <v>-</v>
      </c>
      <c r="P162" s="73" t="str">
        <f t="shared" si="51"/>
        <v>-</v>
      </c>
      <c r="Q162" s="73" t="str">
        <f t="shared" si="51"/>
        <v>-</v>
      </c>
      <c r="R162" s="73" t="str">
        <f t="shared" si="51"/>
        <v>-</v>
      </c>
      <c r="S162" s="73" t="str">
        <f t="shared" si="51"/>
        <v>-</v>
      </c>
      <c r="T162" s="73" t="str">
        <f t="shared" si="51"/>
        <v>-</v>
      </c>
      <c r="U162" s="73" t="str">
        <f t="shared" si="51"/>
        <v>-</v>
      </c>
      <c r="V162" s="73" t="str">
        <f t="shared" si="51"/>
        <v>-</v>
      </c>
      <c r="W162" s="73" t="str">
        <f t="shared" si="51"/>
        <v>-</v>
      </c>
      <c r="X162" s="73" t="str">
        <f t="shared" si="51"/>
        <v>-</v>
      </c>
      <c r="Y162" s="73" t="str">
        <f t="shared" si="51"/>
        <v>-</v>
      </c>
      <c r="Z162" s="73" t="str">
        <f t="shared" si="52"/>
        <v>-</v>
      </c>
      <c r="AA162" s="73" t="str">
        <f t="shared" si="52"/>
        <v>-</v>
      </c>
      <c r="AB162" s="73" t="str">
        <f t="shared" si="52"/>
        <v>-</v>
      </c>
      <c r="AC162" s="73" t="str">
        <f t="shared" si="52"/>
        <v>-</v>
      </c>
      <c r="AD162" s="105" t="str">
        <f t="shared" si="52"/>
        <v>-</v>
      </c>
      <c r="AE162" s="96">
        <f t="shared" si="48"/>
        <v>0</v>
      </c>
      <c r="AF162" s="109">
        <f t="shared" si="49"/>
        <v>0</v>
      </c>
      <c r="AG162" s="58" t="s">
        <v>74</v>
      </c>
      <c r="BI162" s="68"/>
      <c r="CA162" s="21"/>
    </row>
    <row r="163" spans="5:79" ht="12.75">
      <c r="E163" s="39">
        <v>7</v>
      </c>
      <c r="F163" s="106" t="str">
        <f t="shared" si="50"/>
        <v>-</v>
      </c>
      <c r="G163" s="106" t="str">
        <f t="shared" si="50"/>
        <v>-</v>
      </c>
      <c r="H163" s="106" t="str">
        <f t="shared" si="50"/>
        <v>-</v>
      </c>
      <c r="I163" s="106" t="str">
        <f t="shared" si="50"/>
        <v>-</v>
      </c>
      <c r="J163" s="106" t="str">
        <f t="shared" si="50"/>
        <v>-</v>
      </c>
      <c r="K163" s="106" t="str">
        <f t="shared" si="50"/>
        <v>-</v>
      </c>
      <c r="L163" s="106" t="str">
        <f t="shared" si="50"/>
        <v>-</v>
      </c>
      <c r="M163" s="106" t="str">
        <f t="shared" si="50"/>
        <v>-</v>
      </c>
      <c r="N163" s="106" t="str">
        <f t="shared" si="50"/>
        <v>-</v>
      </c>
      <c r="O163" s="106" t="str">
        <f t="shared" si="50"/>
        <v>-</v>
      </c>
      <c r="P163" s="106" t="str">
        <f t="shared" si="51"/>
        <v>-</v>
      </c>
      <c r="Q163" s="106" t="str">
        <f t="shared" si="51"/>
        <v>-</v>
      </c>
      <c r="R163" s="106" t="str">
        <f t="shared" si="51"/>
        <v>-</v>
      </c>
      <c r="S163" s="106" t="str">
        <f t="shared" si="51"/>
        <v>-</v>
      </c>
      <c r="T163" s="106" t="str">
        <f t="shared" si="51"/>
        <v>-</v>
      </c>
      <c r="U163" s="106" t="str">
        <f t="shared" si="51"/>
        <v>-</v>
      </c>
      <c r="V163" s="106" t="str">
        <f t="shared" si="51"/>
        <v>-</v>
      </c>
      <c r="W163" s="106" t="str">
        <f t="shared" si="51"/>
        <v>-</v>
      </c>
      <c r="X163" s="106" t="str">
        <f t="shared" si="51"/>
        <v>-</v>
      </c>
      <c r="Y163" s="106" t="str">
        <f t="shared" si="51"/>
        <v>-</v>
      </c>
      <c r="Z163" s="106" t="str">
        <f t="shared" si="52"/>
        <v>-</v>
      </c>
      <c r="AA163" s="106" t="str">
        <f t="shared" si="52"/>
        <v>-</v>
      </c>
      <c r="AB163" s="106" t="str">
        <f t="shared" si="52"/>
        <v>-</v>
      </c>
      <c r="AC163" s="106" t="str">
        <f t="shared" si="52"/>
        <v>-</v>
      </c>
      <c r="AD163" s="107" t="str">
        <f t="shared" si="52"/>
        <v>-</v>
      </c>
      <c r="AE163" s="96">
        <f t="shared" si="48"/>
        <v>0</v>
      </c>
      <c r="AF163" s="109">
        <f t="shared" si="49"/>
        <v>0</v>
      </c>
      <c r="AG163" s="59" t="s">
        <v>75</v>
      </c>
      <c r="BI163" s="68"/>
      <c r="CA163" s="21"/>
    </row>
    <row r="164" spans="5:79" ht="12.75">
      <c r="E164" s="14"/>
      <c r="F164" s="73"/>
      <c r="G164" s="73"/>
      <c r="H164" s="73"/>
      <c r="I164" s="73"/>
      <c r="J164" s="73"/>
      <c r="K164" s="73"/>
      <c r="L164" s="73"/>
      <c r="M164" s="73"/>
      <c r="N164" s="73"/>
      <c r="O164" s="106"/>
      <c r="P164" s="106"/>
      <c r="Q164" s="106"/>
      <c r="R164" s="106"/>
      <c r="S164" s="106"/>
      <c r="T164" s="106"/>
      <c r="U164" s="106"/>
      <c r="V164" s="106"/>
      <c r="W164" s="106"/>
      <c r="X164" s="106"/>
      <c r="Y164" s="106"/>
      <c r="Z164" s="106"/>
      <c r="AA164" s="106"/>
      <c r="AB164" s="106"/>
      <c r="AC164" s="73"/>
      <c r="AD164" s="73"/>
      <c r="AE164" s="125"/>
      <c r="AF164" s="126"/>
      <c r="AG164" s="56"/>
      <c r="BI164" s="68"/>
      <c r="CA164" s="21"/>
    </row>
    <row r="165" spans="15:86" ht="12.75">
      <c r="O165" s="328" t="s">
        <v>54</v>
      </c>
      <c r="P165" s="553"/>
      <c r="Q165" s="553"/>
      <c r="R165" s="553"/>
      <c r="S165" s="553"/>
      <c r="T165" s="553"/>
      <c r="U165" s="553"/>
      <c r="V165" s="553"/>
      <c r="W165" s="553"/>
      <c r="X165" s="553"/>
      <c r="Y165" s="553"/>
      <c r="Z165" s="553"/>
      <c r="AA165" s="553"/>
      <c r="AB165" s="329"/>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17"/>
      <c r="CA165" s="7"/>
      <c r="CB165" s="17"/>
      <c r="CC165" s="17"/>
      <c r="CD165" s="17"/>
      <c r="CE165" s="17"/>
      <c r="CF165" s="17"/>
      <c r="CG165" s="17"/>
      <c r="CH165" s="17"/>
    </row>
    <row r="166" spans="5:86" ht="12.75">
      <c r="E166" s="8" t="s">
        <v>56</v>
      </c>
      <c r="F166" s="656">
        <v>38231</v>
      </c>
      <c r="G166" s="656"/>
      <c r="H166" s="665" t="s">
        <v>57</v>
      </c>
      <c r="I166" s="666"/>
      <c r="J166" s="666"/>
      <c r="K166" s="666"/>
      <c r="L166" s="666"/>
      <c r="M166" s="666"/>
      <c r="O166" s="588">
        <v>1</v>
      </c>
      <c r="P166" s="649"/>
      <c r="Q166" s="588">
        <v>2</v>
      </c>
      <c r="R166" s="649"/>
      <c r="S166" s="588">
        <v>3</v>
      </c>
      <c r="T166" s="649"/>
      <c r="U166" s="588">
        <v>4</v>
      </c>
      <c r="V166" s="649"/>
      <c r="W166" s="588">
        <v>5</v>
      </c>
      <c r="X166" s="649"/>
      <c r="Y166" s="588">
        <v>6</v>
      </c>
      <c r="Z166" s="649"/>
      <c r="AA166" s="588">
        <v>7</v>
      </c>
      <c r="AB166" s="588"/>
      <c r="AC166" s="14"/>
      <c r="AD166" s="14"/>
      <c r="AE166" s="14"/>
      <c r="AF166" s="14"/>
      <c r="AG166" s="14"/>
      <c r="AH166" s="23"/>
      <c r="AI166" s="127"/>
      <c r="AJ166" s="14"/>
      <c r="AK166" s="14"/>
      <c r="AL166" s="14"/>
      <c r="AM166" s="14"/>
      <c r="AN166" s="14"/>
      <c r="AO166" s="23"/>
      <c r="AP166" s="127"/>
      <c r="AQ166" s="14"/>
      <c r="AR166" s="14"/>
      <c r="AS166" s="14"/>
      <c r="AT166" s="14"/>
      <c r="AU166" s="14"/>
      <c r="AV166" s="23"/>
      <c r="AW166" s="127"/>
      <c r="AX166" s="14"/>
      <c r="AY166" s="14"/>
      <c r="AZ166" s="14"/>
      <c r="BA166" s="14"/>
      <c r="BB166" s="14"/>
      <c r="BC166" s="23"/>
      <c r="BD166" s="127"/>
      <c r="BE166" s="14"/>
      <c r="BF166" s="14"/>
      <c r="BG166" s="14"/>
      <c r="BH166" s="14"/>
      <c r="BI166" s="14"/>
      <c r="BJ166" s="23"/>
      <c r="BK166" s="127"/>
      <c r="BL166" s="14"/>
      <c r="BM166" s="14"/>
      <c r="BN166" s="14"/>
      <c r="BO166" s="14"/>
      <c r="BP166" s="14"/>
      <c r="BQ166" s="23"/>
      <c r="BR166" s="127"/>
      <c r="BS166" s="14"/>
      <c r="BT166" s="14"/>
      <c r="BU166" s="14"/>
      <c r="BV166" s="14"/>
      <c r="BW166" s="14"/>
      <c r="BX166" s="23"/>
      <c r="BY166" s="127"/>
      <c r="BZ166" s="14"/>
      <c r="CA166" s="14"/>
      <c r="CB166" s="14"/>
      <c r="CC166" s="14"/>
      <c r="CD166" s="14"/>
      <c r="CE166" s="14"/>
      <c r="CF166" s="14"/>
      <c r="CG166" s="14"/>
      <c r="CH166" s="14"/>
    </row>
    <row r="167" spans="4:86" ht="12.75">
      <c r="D167" s="5" t="s">
        <v>155</v>
      </c>
      <c r="O167" s="98">
        <f>AF157</f>
        <v>0</v>
      </c>
      <c r="P167" s="97" t="s">
        <v>53</v>
      </c>
      <c r="Q167" s="99">
        <f>AF158</f>
        <v>0</v>
      </c>
      <c r="R167" s="97" t="s">
        <v>53</v>
      </c>
      <c r="S167" s="99">
        <f>AF159</f>
        <v>0</v>
      </c>
      <c r="T167" s="97" t="s">
        <v>53</v>
      </c>
      <c r="U167" s="99">
        <f>AF160</f>
        <v>0</v>
      </c>
      <c r="V167" s="97" t="s">
        <v>53</v>
      </c>
      <c r="W167" s="99">
        <f>AF161</f>
        <v>0</v>
      </c>
      <c r="X167" s="97" t="s">
        <v>53</v>
      </c>
      <c r="Y167" s="99">
        <f>AF162</f>
        <v>0</v>
      </c>
      <c r="Z167" s="97" t="s">
        <v>53</v>
      </c>
      <c r="AA167" s="100">
        <f>AF163</f>
        <v>0</v>
      </c>
      <c r="AB167" s="60" t="s">
        <v>53</v>
      </c>
      <c r="AC167" s="14"/>
      <c r="AD167" s="14"/>
      <c r="AE167" s="14"/>
      <c r="AF167" s="23"/>
      <c r="AG167" s="23"/>
      <c r="AH167" s="23"/>
      <c r="AI167" s="22"/>
      <c r="AJ167" s="14"/>
      <c r="AK167" s="14"/>
      <c r="AL167" s="14"/>
      <c r="AM167" s="23"/>
      <c r="AN167" s="14"/>
      <c r="AO167" s="23"/>
      <c r="AP167" s="22"/>
      <c r="AQ167" s="14"/>
      <c r="AR167" s="14"/>
      <c r="AS167" s="14"/>
      <c r="AT167" s="23"/>
      <c r="AU167" s="14"/>
      <c r="AV167" s="23"/>
      <c r="AW167" s="22"/>
      <c r="AX167" s="14"/>
      <c r="AY167" s="14"/>
      <c r="AZ167" s="14"/>
      <c r="BA167" s="23"/>
      <c r="BB167" s="14"/>
      <c r="BC167" s="23"/>
      <c r="BD167" s="22"/>
      <c r="BE167" s="14"/>
      <c r="BF167" s="14"/>
      <c r="BG167" s="14"/>
      <c r="BH167" s="23"/>
      <c r="BI167" s="14"/>
      <c r="BJ167" s="23"/>
      <c r="BK167" s="22"/>
      <c r="BL167" s="14"/>
      <c r="BM167" s="14"/>
      <c r="BN167" s="14"/>
      <c r="BO167" s="23"/>
      <c r="BP167" s="14"/>
      <c r="BQ167" s="23"/>
      <c r="BR167" s="22"/>
      <c r="BS167" s="14"/>
      <c r="BT167" s="14"/>
      <c r="BU167" s="14"/>
      <c r="BV167" s="23"/>
      <c r="BW167" s="14"/>
      <c r="BX167" s="23"/>
      <c r="BY167" s="22"/>
      <c r="BZ167" s="22"/>
      <c r="CA167" s="22"/>
      <c r="CB167" s="22"/>
      <c r="CC167" s="22"/>
      <c r="CD167" s="22"/>
      <c r="CE167" s="14"/>
      <c r="CF167" s="148"/>
      <c r="CG167" s="14"/>
      <c r="CH167" s="7"/>
    </row>
    <row r="168" spans="4:86" ht="12.75">
      <c r="D168" s="243" t="s">
        <v>153</v>
      </c>
      <c r="E168" s="5" t="str">
        <f>'AT'!B66</f>
        <v>Contr.</v>
      </c>
      <c r="F168" s="588" t="s">
        <v>1</v>
      </c>
      <c r="G168" s="588"/>
      <c r="H168" s="588" t="s">
        <v>2</v>
      </c>
      <c r="I168" s="588"/>
      <c r="J168" s="588" t="s">
        <v>49</v>
      </c>
      <c r="K168" s="588"/>
      <c r="L168" s="5" t="s">
        <v>51</v>
      </c>
      <c r="M168" s="5" t="s">
        <v>15</v>
      </c>
      <c r="N168" s="43" t="s">
        <v>58</v>
      </c>
      <c r="O168" s="42" t="s">
        <v>3</v>
      </c>
      <c r="P168" s="43" t="s">
        <v>4</v>
      </c>
      <c r="Q168" s="42" t="s">
        <v>3</v>
      </c>
      <c r="R168" s="43" t="s">
        <v>4</v>
      </c>
      <c r="S168" s="42" t="s">
        <v>3</v>
      </c>
      <c r="T168" s="43" t="s">
        <v>4</v>
      </c>
      <c r="U168" s="42" t="s">
        <v>3</v>
      </c>
      <c r="V168" s="43" t="s">
        <v>4</v>
      </c>
      <c r="W168" s="42" t="s">
        <v>3</v>
      </c>
      <c r="X168" s="43" t="s">
        <v>4</v>
      </c>
      <c r="Y168" s="42" t="s">
        <v>3</v>
      </c>
      <c r="Z168" s="43" t="s">
        <v>4</v>
      </c>
      <c r="AA168" s="101" t="s">
        <v>3</v>
      </c>
      <c r="AB168" s="42" t="s">
        <v>4</v>
      </c>
      <c r="AC168" s="94"/>
      <c r="AD168" s="14"/>
      <c r="AE168" s="14"/>
      <c r="AF168" s="10"/>
      <c r="AG168" s="19"/>
      <c r="AH168" s="66"/>
      <c r="AI168" s="124"/>
      <c r="AJ168" s="94"/>
      <c r="AK168" s="14"/>
      <c r="AL168" s="14"/>
      <c r="AM168" s="10"/>
      <c r="AN168" s="149"/>
      <c r="AO168" s="66"/>
      <c r="AP168" s="124"/>
      <c r="AQ168" s="128"/>
      <c r="AR168" s="14"/>
      <c r="AS168" s="14"/>
      <c r="AT168" s="10"/>
      <c r="AU168" s="149"/>
      <c r="AV168" s="66"/>
      <c r="AW168" s="124"/>
      <c r="AX168" s="128"/>
      <c r="AY168" s="14"/>
      <c r="AZ168" s="14"/>
      <c r="BA168" s="10"/>
      <c r="BB168" s="149"/>
      <c r="BC168" s="66"/>
      <c r="BD168" s="124"/>
      <c r="BE168" s="128"/>
      <c r="BF168" s="14"/>
      <c r="BG168" s="14"/>
      <c r="BH168" s="10"/>
      <c r="BI168" s="149"/>
      <c r="BJ168" s="66"/>
      <c r="BK168" s="124"/>
      <c r="BL168" s="128"/>
      <c r="BM168" s="14"/>
      <c r="BN168" s="14"/>
      <c r="BO168" s="10"/>
      <c r="BP168" s="149"/>
      <c r="BQ168" s="66"/>
      <c r="BR168" s="124"/>
      <c r="BS168" s="128"/>
      <c r="BT168" s="14"/>
      <c r="BU168" s="14"/>
      <c r="BV168" s="10"/>
      <c r="BW168" s="149"/>
      <c r="BX168" s="66"/>
      <c r="BY168" s="124"/>
      <c r="BZ168" s="14"/>
      <c r="CA168" s="14"/>
      <c r="CB168" s="10"/>
      <c r="CC168" s="150"/>
      <c r="CD168" s="150"/>
      <c r="CE168" s="151"/>
      <c r="CF168" s="127"/>
      <c r="CG168" s="10"/>
      <c r="CH168" s="154"/>
    </row>
    <row r="169" spans="3:86" ht="12.75">
      <c r="C169" s="45">
        <v>1</v>
      </c>
      <c r="D169" s="5">
        <f>IF(F169=D$2,0,IF(F169&gt;=F$166,36,'AT'!J67))</f>
        <v>0</v>
      </c>
      <c r="E169" s="60" t="str">
        <f>IF(F169=D$2,D$2,AND(F169&lt;=H169,D169&gt;0,D169&lt;=36))</f>
        <v>-</v>
      </c>
      <c r="F169" s="662" t="str">
        <f>IF('AT'!D67=0,$D$2,'AT'!D67)</f>
        <v>-</v>
      </c>
      <c r="G169" s="663"/>
      <c r="H169" s="656" t="str">
        <f>IF('AT'!G67=0,$D$2,'AT'!G67)</f>
        <v>-</v>
      </c>
      <c r="I169" s="656"/>
      <c r="J169" s="657" t="str">
        <f>'AT'!M67</f>
        <v>-</v>
      </c>
      <c r="K169" s="588"/>
      <c r="L169" s="47" t="str">
        <f>'AT'!O67</f>
        <v>-</v>
      </c>
      <c r="M169" s="47" t="str">
        <f>'AT'!Q67</f>
        <v>-</v>
      </c>
      <c r="N169" s="53" t="str">
        <f>IF(F169=$D$2,$D$2,IF(F169&gt;=$F$166,36/36,'AT'!J67/36))</f>
        <v>-</v>
      </c>
      <c r="O169" s="51">
        <f>IF($N169=$O$167/36,$L169,0)</f>
        <v>0</v>
      </c>
      <c r="P169" s="52">
        <f>IF($N169=$O$167/36,$M169,0)</f>
        <v>0</v>
      </c>
      <c r="Q169" s="51">
        <f aca="true" t="shared" si="53" ref="Q169:Q193">IF($N169=$Q$167/36,$L169,0)</f>
        <v>0</v>
      </c>
      <c r="R169" s="52">
        <f aca="true" t="shared" si="54" ref="R169:R193">IF($N169=$Q$167/36,$M169,0)</f>
        <v>0</v>
      </c>
      <c r="S169" s="51">
        <f aca="true" t="shared" si="55" ref="S169:S193">IF($N169=$S$167/36,$L169,0)</f>
        <v>0</v>
      </c>
      <c r="T169" s="52">
        <f aca="true" t="shared" si="56" ref="T169:T193">IF($N169=$S$167/36,$M169,0)</f>
        <v>0</v>
      </c>
      <c r="U169" s="51">
        <f aca="true" t="shared" si="57" ref="U169:U193">IF($N169=$U$167/36,$L169,0)</f>
        <v>0</v>
      </c>
      <c r="V169" s="52">
        <f aca="true" t="shared" si="58" ref="V169:V193">IF($N169=$U$167/36,$M169,0)</f>
        <v>0</v>
      </c>
      <c r="W169" s="51">
        <f aca="true" t="shared" si="59" ref="W169:W193">IF($N169=$W$167/36,$L169,0)</f>
        <v>0</v>
      </c>
      <c r="X169" s="52">
        <f aca="true" t="shared" si="60" ref="X169:X193">IF($N169=$W$167/36,$M169,0)</f>
        <v>0</v>
      </c>
      <c r="Y169" s="51">
        <f aca="true" t="shared" si="61" ref="Y169:Y193">IF($N169=$Y$167/36,$L169,0)</f>
        <v>0</v>
      </c>
      <c r="Z169" s="52">
        <f aca="true" t="shared" si="62" ref="Z169:Z193">IF($N169=$Y$167/36,$M169,0)</f>
        <v>0</v>
      </c>
      <c r="AA169" s="51">
        <f aca="true" t="shared" si="63" ref="AA169:AA193">IF($N169=$AA$167/36,$L169,0)</f>
        <v>0</v>
      </c>
      <c r="AB169" s="129">
        <f aca="true" t="shared" si="64" ref="AB169:AB193">IF($N169=$AA$167/36,$M169,0)</f>
        <v>0</v>
      </c>
      <c r="AC169" s="94"/>
      <c r="AD169" s="14"/>
      <c r="AE169" s="14"/>
      <c r="AF169" s="10"/>
      <c r="AG169" s="19"/>
      <c r="AH169" s="66"/>
      <c r="AI169" s="124"/>
      <c r="AJ169" s="94"/>
      <c r="AK169" s="14"/>
      <c r="AL169" s="14"/>
      <c r="AM169" s="10"/>
      <c r="AN169" s="149"/>
      <c r="AO169" s="66"/>
      <c r="AP169" s="124"/>
      <c r="AQ169" s="128"/>
      <c r="AR169" s="14"/>
      <c r="AS169" s="14"/>
      <c r="AT169" s="10"/>
      <c r="AU169" s="149"/>
      <c r="AV169" s="66"/>
      <c r="AW169" s="124"/>
      <c r="AX169" s="128"/>
      <c r="AY169" s="14"/>
      <c r="AZ169" s="14"/>
      <c r="BA169" s="10"/>
      <c r="BB169" s="149"/>
      <c r="BC169" s="66"/>
      <c r="BD169" s="124"/>
      <c r="BE169" s="128"/>
      <c r="BF169" s="14"/>
      <c r="BG169" s="14"/>
      <c r="BH169" s="10"/>
      <c r="BI169" s="149"/>
      <c r="BJ169" s="66"/>
      <c r="BK169" s="124"/>
      <c r="BL169" s="128"/>
      <c r="BM169" s="14"/>
      <c r="BN169" s="14"/>
      <c r="BO169" s="10"/>
      <c r="BP169" s="149"/>
      <c r="BQ169" s="66"/>
      <c r="BR169" s="124"/>
      <c r="BS169" s="128"/>
      <c r="BT169" s="14"/>
      <c r="BU169" s="14"/>
      <c r="BV169" s="10"/>
      <c r="BW169" s="149"/>
      <c r="BX169" s="66"/>
      <c r="BY169" s="124"/>
      <c r="BZ169" s="14"/>
      <c r="CA169" s="14"/>
      <c r="CB169" s="10"/>
      <c r="CC169" s="150"/>
      <c r="CD169" s="150"/>
      <c r="CE169" s="151"/>
      <c r="CF169" s="127"/>
      <c r="CG169" s="10"/>
      <c r="CH169" s="154"/>
    </row>
    <row r="170" spans="3:86" ht="12.75">
      <c r="C170" s="46">
        <v>2</v>
      </c>
      <c r="D170" s="5">
        <f>IF(F170=D$2,0,IF(F170&gt;=F$166,36,'AT'!J68))</f>
        <v>0</v>
      </c>
      <c r="E170" s="60" t="str">
        <f aca="true" t="shared" si="65" ref="E170:E193">IF(F170=D$2,D$2,AND(F170&lt;=H170,D170&gt;0,D170&lt;=36))</f>
        <v>-</v>
      </c>
      <c r="F170" s="662" t="str">
        <f>IF('AT'!D68=0,$D$2,'AT'!D68)</f>
        <v>-</v>
      </c>
      <c r="G170" s="663"/>
      <c r="H170" s="656" t="str">
        <f>IF('AT'!G68=0,$D$2,'AT'!G68)</f>
        <v>-</v>
      </c>
      <c r="I170" s="656"/>
      <c r="J170" s="657" t="str">
        <f>'AT'!M68</f>
        <v>-</v>
      </c>
      <c r="K170" s="588"/>
      <c r="L170" s="47" t="str">
        <f>'AT'!O68</f>
        <v>-</v>
      </c>
      <c r="M170" s="47" t="str">
        <f>'AT'!Q68</f>
        <v>-</v>
      </c>
      <c r="N170" s="53" t="str">
        <f>IF(F170=$D$2,$D$2,IF(F170&gt;=$F$166,36/36,'AT'!J68/36))</f>
        <v>-</v>
      </c>
      <c r="O170" s="51">
        <f aca="true" t="shared" si="66" ref="O170:O193">IF($N170=$O$167/36,$L170,0)</f>
        <v>0</v>
      </c>
      <c r="P170" s="52">
        <f aca="true" t="shared" si="67" ref="P170:P193">IF($N170=$O$167/36,$M170,0)</f>
        <v>0</v>
      </c>
      <c r="Q170" s="51">
        <f t="shared" si="53"/>
        <v>0</v>
      </c>
      <c r="R170" s="52">
        <f t="shared" si="54"/>
        <v>0</v>
      </c>
      <c r="S170" s="51">
        <f t="shared" si="55"/>
        <v>0</v>
      </c>
      <c r="T170" s="52">
        <f t="shared" si="56"/>
        <v>0</v>
      </c>
      <c r="U170" s="51">
        <f t="shared" si="57"/>
        <v>0</v>
      </c>
      <c r="V170" s="52">
        <f t="shared" si="58"/>
        <v>0</v>
      </c>
      <c r="W170" s="51">
        <f t="shared" si="59"/>
        <v>0</v>
      </c>
      <c r="X170" s="52">
        <f t="shared" si="60"/>
        <v>0</v>
      </c>
      <c r="Y170" s="51">
        <f t="shared" si="61"/>
        <v>0</v>
      </c>
      <c r="Z170" s="52">
        <f t="shared" si="62"/>
        <v>0</v>
      </c>
      <c r="AA170" s="51">
        <f t="shared" si="63"/>
        <v>0</v>
      </c>
      <c r="AB170" s="129">
        <f t="shared" si="64"/>
        <v>0</v>
      </c>
      <c r="AC170" s="94"/>
      <c r="AD170" s="14"/>
      <c r="AE170" s="14"/>
      <c r="AF170" s="10"/>
      <c r="AG170" s="19"/>
      <c r="AH170" s="66"/>
      <c r="AI170" s="124"/>
      <c r="AJ170" s="94"/>
      <c r="AK170" s="14"/>
      <c r="AL170" s="14"/>
      <c r="AM170" s="10"/>
      <c r="AN170" s="149"/>
      <c r="AO170" s="66"/>
      <c r="AP170" s="124"/>
      <c r="AQ170" s="128"/>
      <c r="AR170" s="14"/>
      <c r="AS170" s="14"/>
      <c r="AT170" s="10"/>
      <c r="AU170" s="149"/>
      <c r="AV170" s="66"/>
      <c r="AW170" s="124"/>
      <c r="AX170" s="128"/>
      <c r="AY170" s="14"/>
      <c r="AZ170" s="14"/>
      <c r="BA170" s="10"/>
      <c r="BB170" s="149"/>
      <c r="BC170" s="66"/>
      <c r="BD170" s="124"/>
      <c r="BE170" s="128"/>
      <c r="BF170" s="14"/>
      <c r="BG170" s="14"/>
      <c r="BH170" s="10"/>
      <c r="BI170" s="149"/>
      <c r="BJ170" s="66"/>
      <c r="BK170" s="124"/>
      <c r="BL170" s="128"/>
      <c r="BM170" s="14"/>
      <c r="BN170" s="14"/>
      <c r="BO170" s="10"/>
      <c r="BP170" s="149"/>
      <c r="BQ170" s="66"/>
      <c r="BR170" s="124"/>
      <c r="BS170" s="128"/>
      <c r="BT170" s="14"/>
      <c r="BU170" s="14"/>
      <c r="BV170" s="10"/>
      <c r="BW170" s="149"/>
      <c r="BX170" s="66"/>
      <c r="BY170" s="124"/>
      <c r="BZ170" s="14"/>
      <c r="CA170" s="14"/>
      <c r="CB170" s="10"/>
      <c r="CC170" s="150"/>
      <c r="CD170" s="150"/>
      <c r="CE170" s="151"/>
      <c r="CF170" s="127"/>
      <c r="CG170" s="10"/>
      <c r="CH170" s="154"/>
    </row>
    <row r="171" spans="3:86" ht="12.75">
      <c r="C171" s="45">
        <v>3</v>
      </c>
      <c r="D171" s="5">
        <f>IF(F171=D$2,0,IF(F171&gt;=F$166,36,'AT'!J69))</f>
        <v>0</v>
      </c>
      <c r="E171" s="60" t="str">
        <f t="shared" si="65"/>
        <v>-</v>
      </c>
      <c r="F171" s="662" t="str">
        <f>IF('AT'!D69=0,$D$2,'AT'!D69)</f>
        <v>-</v>
      </c>
      <c r="G171" s="663"/>
      <c r="H171" s="656" t="str">
        <f>IF('AT'!G69=0,$D$2,'AT'!G69)</f>
        <v>-</v>
      </c>
      <c r="I171" s="656"/>
      <c r="J171" s="657" t="str">
        <f>'AT'!M69</f>
        <v>-</v>
      </c>
      <c r="K171" s="588"/>
      <c r="L171" s="47" t="str">
        <f>'AT'!O69</f>
        <v>-</v>
      </c>
      <c r="M171" s="47" t="str">
        <f>'AT'!Q69</f>
        <v>-</v>
      </c>
      <c r="N171" s="53" t="str">
        <f>IF(F171=$D$2,$D$2,IF(F171&gt;=$F$166,36/36,'AT'!J69/36))</f>
        <v>-</v>
      </c>
      <c r="O171" s="51">
        <f t="shared" si="66"/>
        <v>0</v>
      </c>
      <c r="P171" s="52">
        <f t="shared" si="67"/>
        <v>0</v>
      </c>
      <c r="Q171" s="51">
        <f t="shared" si="53"/>
        <v>0</v>
      </c>
      <c r="R171" s="52">
        <f t="shared" si="54"/>
        <v>0</v>
      </c>
      <c r="S171" s="51">
        <f t="shared" si="55"/>
        <v>0</v>
      </c>
      <c r="T171" s="52">
        <f t="shared" si="56"/>
        <v>0</v>
      </c>
      <c r="U171" s="51">
        <f t="shared" si="57"/>
        <v>0</v>
      </c>
      <c r="V171" s="52">
        <f t="shared" si="58"/>
        <v>0</v>
      </c>
      <c r="W171" s="51">
        <f t="shared" si="59"/>
        <v>0</v>
      </c>
      <c r="X171" s="52">
        <f t="shared" si="60"/>
        <v>0</v>
      </c>
      <c r="Y171" s="51">
        <f t="shared" si="61"/>
        <v>0</v>
      </c>
      <c r="Z171" s="52">
        <f t="shared" si="62"/>
        <v>0</v>
      </c>
      <c r="AA171" s="51">
        <f t="shared" si="63"/>
        <v>0</v>
      </c>
      <c r="AB171" s="129">
        <f t="shared" si="64"/>
        <v>0</v>
      </c>
      <c r="AC171" s="94"/>
      <c r="AD171" s="14"/>
      <c r="AE171" s="14"/>
      <c r="AF171" s="10"/>
      <c r="AG171" s="19"/>
      <c r="AH171" s="66"/>
      <c r="AI171" s="124"/>
      <c r="AJ171" s="94"/>
      <c r="AK171" s="14"/>
      <c r="AL171" s="14"/>
      <c r="AM171" s="10"/>
      <c r="AN171" s="149"/>
      <c r="AO171" s="66"/>
      <c r="AP171" s="124"/>
      <c r="AQ171" s="128"/>
      <c r="AR171" s="14"/>
      <c r="AS171" s="14"/>
      <c r="AT171" s="10"/>
      <c r="AU171" s="149"/>
      <c r="AV171" s="66"/>
      <c r="AW171" s="124"/>
      <c r="AX171" s="128"/>
      <c r="AY171" s="14"/>
      <c r="AZ171" s="14"/>
      <c r="BA171" s="10"/>
      <c r="BB171" s="149"/>
      <c r="BC171" s="66"/>
      <c r="BD171" s="124"/>
      <c r="BE171" s="128"/>
      <c r="BF171" s="14"/>
      <c r="BG171" s="14"/>
      <c r="BH171" s="10"/>
      <c r="BI171" s="149"/>
      <c r="BJ171" s="66"/>
      <c r="BK171" s="124"/>
      <c r="BL171" s="128"/>
      <c r="BM171" s="14"/>
      <c r="BN171" s="14"/>
      <c r="BO171" s="10"/>
      <c r="BP171" s="149"/>
      <c r="BQ171" s="66"/>
      <c r="BR171" s="124"/>
      <c r="BS171" s="128"/>
      <c r="BT171" s="14"/>
      <c r="BU171" s="14"/>
      <c r="BV171" s="10"/>
      <c r="BW171" s="149"/>
      <c r="BX171" s="66"/>
      <c r="BY171" s="124"/>
      <c r="BZ171" s="14"/>
      <c r="CA171" s="14"/>
      <c r="CB171" s="10"/>
      <c r="CC171" s="150"/>
      <c r="CD171" s="150"/>
      <c r="CE171" s="151"/>
      <c r="CF171" s="127"/>
      <c r="CG171" s="10"/>
      <c r="CH171" s="154"/>
    </row>
    <row r="172" spans="3:86" ht="12.75">
      <c r="C172" s="46">
        <v>4</v>
      </c>
      <c r="D172" s="5">
        <f>IF(F172=D$2,0,IF(F172&gt;=F$166,36,'AT'!J70))</f>
        <v>0</v>
      </c>
      <c r="E172" s="60" t="str">
        <f t="shared" si="65"/>
        <v>-</v>
      </c>
      <c r="F172" s="662" t="str">
        <f>IF('AT'!D70=0,$D$2,'AT'!D70)</f>
        <v>-</v>
      </c>
      <c r="G172" s="663"/>
      <c r="H172" s="656" t="str">
        <f>IF('AT'!G70=0,$D$2,'AT'!G70)</f>
        <v>-</v>
      </c>
      <c r="I172" s="656"/>
      <c r="J172" s="657" t="str">
        <f>'AT'!M70</f>
        <v>-</v>
      </c>
      <c r="K172" s="588"/>
      <c r="L172" s="47" t="str">
        <f>'AT'!O70</f>
        <v>-</v>
      </c>
      <c r="M172" s="47" t="str">
        <f>'AT'!Q70</f>
        <v>-</v>
      </c>
      <c r="N172" s="53" t="str">
        <f>IF(F172=$D$2,$D$2,IF(F172&gt;=$F$166,36/36,'AT'!J70/36))</f>
        <v>-</v>
      </c>
      <c r="O172" s="51">
        <f t="shared" si="66"/>
        <v>0</v>
      </c>
      <c r="P172" s="52">
        <f t="shared" si="67"/>
        <v>0</v>
      </c>
      <c r="Q172" s="51">
        <f t="shared" si="53"/>
        <v>0</v>
      </c>
      <c r="R172" s="52">
        <f t="shared" si="54"/>
        <v>0</v>
      </c>
      <c r="S172" s="51">
        <f t="shared" si="55"/>
        <v>0</v>
      </c>
      <c r="T172" s="52">
        <f t="shared" si="56"/>
        <v>0</v>
      </c>
      <c r="U172" s="51">
        <f t="shared" si="57"/>
        <v>0</v>
      </c>
      <c r="V172" s="52">
        <f t="shared" si="58"/>
        <v>0</v>
      </c>
      <c r="W172" s="51">
        <f t="shared" si="59"/>
        <v>0</v>
      </c>
      <c r="X172" s="52">
        <f t="shared" si="60"/>
        <v>0</v>
      </c>
      <c r="Y172" s="51">
        <f t="shared" si="61"/>
        <v>0</v>
      </c>
      <c r="Z172" s="52">
        <f t="shared" si="62"/>
        <v>0</v>
      </c>
      <c r="AA172" s="51">
        <f t="shared" si="63"/>
        <v>0</v>
      </c>
      <c r="AB172" s="129">
        <f t="shared" si="64"/>
        <v>0</v>
      </c>
      <c r="AC172" s="94"/>
      <c r="AD172" s="14"/>
      <c r="AE172" s="14"/>
      <c r="AF172" s="10"/>
      <c r="AG172" s="19"/>
      <c r="AH172" s="66"/>
      <c r="AI172" s="124"/>
      <c r="AJ172" s="94"/>
      <c r="AK172" s="14"/>
      <c r="AL172" s="14"/>
      <c r="AM172" s="10"/>
      <c r="AN172" s="149"/>
      <c r="AO172" s="66"/>
      <c r="AP172" s="124"/>
      <c r="AQ172" s="128"/>
      <c r="AR172" s="14"/>
      <c r="AS172" s="14"/>
      <c r="AT172" s="10"/>
      <c r="AU172" s="149"/>
      <c r="AV172" s="66"/>
      <c r="AW172" s="124"/>
      <c r="AX172" s="128"/>
      <c r="AY172" s="14"/>
      <c r="AZ172" s="14"/>
      <c r="BA172" s="10"/>
      <c r="BB172" s="149"/>
      <c r="BC172" s="66"/>
      <c r="BD172" s="124"/>
      <c r="BE172" s="128"/>
      <c r="BF172" s="14"/>
      <c r="BG172" s="14"/>
      <c r="BH172" s="10"/>
      <c r="BI172" s="149"/>
      <c r="BJ172" s="66"/>
      <c r="BK172" s="124"/>
      <c r="BL172" s="128"/>
      <c r="BM172" s="14"/>
      <c r="BN172" s="14"/>
      <c r="BO172" s="10"/>
      <c r="BP172" s="149"/>
      <c r="BQ172" s="66"/>
      <c r="BR172" s="124"/>
      <c r="BS172" s="128"/>
      <c r="BT172" s="14"/>
      <c r="BU172" s="14"/>
      <c r="BV172" s="10"/>
      <c r="BW172" s="149"/>
      <c r="BX172" s="66"/>
      <c r="BY172" s="124"/>
      <c r="BZ172" s="14"/>
      <c r="CA172" s="14"/>
      <c r="CB172" s="10"/>
      <c r="CC172" s="150"/>
      <c r="CD172" s="150"/>
      <c r="CE172" s="151"/>
      <c r="CF172" s="127"/>
      <c r="CG172" s="10"/>
      <c r="CH172" s="154"/>
    </row>
    <row r="173" spans="3:86" ht="12.75">
      <c r="C173" s="45">
        <v>5</v>
      </c>
      <c r="D173" s="5">
        <f>IF(F173=D$2,0,IF(F173&gt;=F$166,36,'AT'!J71))</f>
        <v>0</v>
      </c>
      <c r="E173" s="60" t="str">
        <f t="shared" si="65"/>
        <v>-</v>
      </c>
      <c r="F173" s="662" t="str">
        <f>IF('AT'!D71=0,$D$2,'AT'!D71)</f>
        <v>-</v>
      </c>
      <c r="G173" s="663"/>
      <c r="H173" s="656" t="str">
        <f>IF('AT'!G71=0,$D$2,'AT'!G71)</f>
        <v>-</v>
      </c>
      <c r="I173" s="656"/>
      <c r="J173" s="657" t="str">
        <f>'AT'!M71</f>
        <v>-</v>
      </c>
      <c r="K173" s="588"/>
      <c r="L173" s="47" t="str">
        <f>'AT'!O71</f>
        <v>-</v>
      </c>
      <c r="M173" s="47" t="str">
        <f>'AT'!Q71</f>
        <v>-</v>
      </c>
      <c r="N173" s="53" t="str">
        <f>IF(F173=$D$2,$D$2,IF(F173&gt;=$F$166,36/36,'AT'!J71/36))</f>
        <v>-</v>
      </c>
      <c r="O173" s="51">
        <f t="shared" si="66"/>
        <v>0</v>
      </c>
      <c r="P173" s="52">
        <f t="shared" si="67"/>
        <v>0</v>
      </c>
      <c r="Q173" s="51">
        <f t="shared" si="53"/>
        <v>0</v>
      </c>
      <c r="R173" s="52">
        <f t="shared" si="54"/>
        <v>0</v>
      </c>
      <c r="S173" s="51">
        <f t="shared" si="55"/>
        <v>0</v>
      </c>
      <c r="T173" s="52">
        <f t="shared" si="56"/>
        <v>0</v>
      </c>
      <c r="U173" s="51">
        <f t="shared" si="57"/>
        <v>0</v>
      </c>
      <c r="V173" s="52">
        <f t="shared" si="58"/>
        <v>0</v>
      </c>
      <c r="W173" s="51">
        <f t="shared" si="59"/>
        <v>0</v>
      </c>
      <c r="X173" s="52">
        <f t="shared" si="60"/>
        <v>0</v>
      </c>
      <c r="Y173" s="51">
        <f t="shared" si="61"/>
        <v>0</v>
      </c>
      <c r="Z173" s="52">
        <f t="shared" si="62"/>
        <v>0</v>
      </c>
      <c r="AA173" s="51">
        <f t="shared" si="63"/>
        <v>0</v>
      </c>
      <c r="AB173" s="129">
        <f t="shared" si="64"/>
        <v>0</v>
      </c>
      <c r="AC173" s="94"/>
      <c r="AD173" s="14"/>
      <c r="AE173" s="14"/>
      <c r="AF173" s="10"/>
      <c r="AG173" s="19"/>
      <c r="AH173" s="66"/>
      <c r="AI173" s="124"/>
      <c r="AJ173" s="94"/>
      <c r="AK173" s="14"/>
      <c r="AL173" s="14"/>
      <c r="AM173" s="10"/>
      <c r="AN173" s="149"/>
      <c r="AO173" s="66"/>
      <c r="AP173" s="124"/>
      <c r="AQ173" s="128"/>
      <c r="AR173" s="14"/>
      <c r="AS173" s="14"/>
      <c r="AT173" s="10"/>
      <c r="AU173" s="149"/>
      <c r="AV173" s="66"/>
      <c r="AW173" s="124"/>
      <c r="AX173" s="128"/>
      <c r="AY173" s="14"/>
      <c r="AZ173" s="14"/>
      <c r="BA173" s="10"/>
      <c r="BB173" s="149"/>
      <c r="BC173" s="66"/>
      <c r="BD173" s="124"/>
      <c r="BE173" s="128"/>
      <c r="BF173" s="14"/>
      <c r="BG173" s="14"/>
      <c r="BH173" s="10"/>
      <c r="BI173" s="149"/>
      <c r="BJ173" s="66"/>
      <c r="BK173" s="124"/>
      <c r="BL173" s="128"/>
      <c r="BM173" s="14"/>
      <c r="BN173" s="14"/>
      <c r="BO173" s="10"/>
      <c r="BP173" s="149"/>
      <c r="BQ173" s="66"/>
      <c r="BR173" s="124"/>
      <c r="BS173" s="128"/>
      <c r="BT173" s="14"/>
      <c r="BU173" s="14"/>
      <c r="BV173" s="10"/>
      <c r="BW173" s="149"/>
      <c r="BX173" s="66"/>
      <c r="BY173" s="124"/>
      <c r="BZ173" s="14"/>
      <c r="CA173" s="14"/>
      <c r="CB173" s="10"/>
      <c r="CC173" s="150"/>
      <c r="CD173" s="150"/>
      <c r="CE173" s="151"/>
      <c r="CF173" s="127"/>
      <c r="CG173" s="10"/>
      <c r="CH173" s="154"/>
    </row>
    <row r="174" spans="3:86" ht="12.75">
      <c r="C174" s="46">
        <v>6</v>
      </c>
      <c r="D174" s="5">
        <f>IF(F174=D$2,0,IF(F174&gt;=F$166,36,'AT'!J72))</f>
        <v>0</v>
      </c>
      <c r="E174" s="60" t="str">
        <f t="shared" si="65"/>
        <v>-</v>
      </c>
      <c r="F174" s="662" t="str">
        <f>IF('AT'!D72=0,$D$2,'AT'!D72)</f>
        <v>-</v>
      </c>
      <c r="G174" s="663"/>
      <c r="H174" s="656" t="str">
        <f>IF('AT'!G72=0,$D$2,'AT'!G72)</f>
        <v>-</v>
      </c>
      <c r="I174" s="656"/>
      <c r="J174" s="657" t="str">
        <f>'AT'!M72</f>
        <v>-</v>
      </c>
      <c r="K174" s="588"/>
      <c r="L174" s="47" t="str">
        <f>'AT'!O72</f>
        <v>-</v>
      </c>
      <c r="M174" s="47" t="str">
        <f>'AT'!Q72</f>
        <v>-</v>
      </c>
      <c r="N174" s="53" t="str">
        <f>IF(F174=$D$2,$D$2,IF(F174&gt;=$F$166,36/36,'AT'!J72/36))</f>
        <v>-</v>
      </c>
      <c r="O174" s="51">
        <f t="shared" si="66"/>
        <v>0</v>
      </c>
      <c r="P174" s="52">
        <f t="shared" si="67"/>
        <v>0</v>
      </c>
      <c r="Q174" s="51">
        <f t="shared" si="53"/>
        <v>0</v>
      </c>
      <c r="R174" s="52">
        <f t="shared" si="54"/>
        <v>0</v>
      </c>
      <c r="S174" s="51">
        <f t="shared" si="55"/>
        <v>0</v>
      </c>
      <c r="T174" s="52">
        <f t="shared" si="56"/>
        <v>0</v>
      </c>
      <c r="U174" s="51">
        <f t="shared" si="57"/>
        <v>0</v>
      </c>
      <c r="V174" s="52">
        <f t="shared" si="58"/>
        <v>0</v>
      </c>
      <c r="W174" s="51">
        <f t="shared" si="59"/>
        <v>0</v>
      </c>
      <c r="X174" s="52">
        <f t="shared" si="60"/>
        <v>0</v>
      </c>
      <c r="Y174" s="51">
        <f t="shared" si="61"/>
        <v>0</v>
      </c>
      <c r="Z174" s="52">
        <f t="shared" si="62"/>
        <v>0</v>
      </c>
      <c r="AA174" s="51">
        <f t="shared" si="63"/>
        <v>0</v>
      </c>
      <c r="AB174" s="129">
        <f t="shared" si="64"/>
        <v>0</v>
      </c>
      <c r="AC174" s="94"/>
      <c r="AD174" s="14"/>
      <c r="AE174" s="14"/>
      <c r="AF174" s="10"/>
      <c r="AG174" s="19"/>
      <c r="AH174" s="66"/>
      <c r="AI174" s="124"/>
      <c r="AJ174" s="94"/>
      <c r="AK174" s="14"/>
      <c r="AL174" s="14"/>
      <c r="AM174" s="10"/>
      <c r="AN174" s="149"/>
      <c r="AO174" s="66"/>
      <c r="AP174" s="124"/>
      <c r="AQ174" s="128"/>
      <c r="AR174" s="14"/>
      <c r="AS174" s="14"/>
      <c r="AT174" s="10"/>
      <c r="AU174" s="149"/>
      <c r="AV174" s="66"/>
      <c r="AW174" s="124"/>
      <c r="AX174" s="128"/>
      <c r="AY174" s="14"/>
      <c r="AZ174" s="14"/>
      <c r="BA174" s="10"/>
      <c r="BB174" s="149"/>
      <c r="BC174" s="66"/>
      <c r="BD174" s="124"/>
      <c r="BE174" s="128"/>
      <c r="BF174" s="14"/>
      <c r="BG174" s="14"/>
      <c r="BH174" s="10"/>
      <c r="BI174" s="149"/>
      <c r="BJ174" s="66"/>
      <c r="BK174" s="124"/>
      <c r="BL174" s="128"/>
      <c r="BM174" s="14"/>
      <c r="BN174" s="14"/>
      <c r="BO174" s="10"/>
      <c r="BP174" s="149"/>
      <c r="BQ174" s="66"/>
      <c r="BR174" s="124"/>
      <c r="BS174" s="128"/>
      <c r="BT174" s="14"/>
      <c r="BU174" s="14"/>
      <c r="BV174" s="10"/>
      <c r="BW174" s="149"/>
      <c r="BX174" s="66"/>
      <c r="BY174" s="124"/>
      <c r="BZ174" s="14"/>
      <c r="CA174" s="14"/>
      <c r="CB174" s="10"/>
      <c r="CC174" s="150"/>
      <c r="CD174" s="150"/>
      <c r="CE174" s="151"/>
      <c r="CF174" s="127"/>
      <c r="CG174" s="10"/>
      <c r="CH174" s="154"/>
    </row>
    <row r="175" spans="3:86" ht="12.75">
      <c r="C175" s="45">
        <v>7</v>
      </c>
      <c r="D175" s="5">
        <f>IF(F175=D$2,0,IF(F175&gt;=F$166,36,'AT'!J73))</f>
        <v>0</v>
      </c>
      <c r="E175" s="60" t="str">
        <f t="shared" si="65"/>
        <v>-</v>
      </c>
      <c r="F175" s="662" t="str">
        <f>IF('AT'!D73=0,$D$2,'AT'!D73)</f>
        <v>-</v>
      </c>
      <c r="G175" s="663"/>
      <c r="H175" s="656" t="str">
        <f>IF('AT'!G73=0,$D$2,'AT'!G73)</f>
        <v>-</v>
      </c>
      <c r="I175" s="656"/>
      <c r="J175" s="657" t="str">
        <f>'AT'!M73</f>
        <v>-</v>
      </c>
      <c r="K175" s="588"/>
      <c r="L175" s="47" t="str">
        <f>'AT'!O73</f>
        <v>-</v>
      </c>
      <c r="M175" s="47" t="str">
        <f>'AT'!Q73</f>
        <v>-</v>
      </c>
      <c r="N175" s="53" t="str">
        <f>IF(F175=$D$2,$D$2,IF(F175&gt;=$F$166,36/36,'AT'!J73/36))</f>
        <v>-</v>
      </c>
      <c r="O175" s="51">
        <f t="shared" si="66"/>
        <v>0</v>
      </c>
      <c r="P175" s="52">
        <f t="shared" si="67"/>
        <v>0</v>
      </c>
      <c r="Q175" s="51">
        <f t="shared" si="53"/>
        <v>0</v>
      </c>
      <c r="R175" s="52">
        <f t="shared" si="54"/>
        <v>0</v>
      </c>
      <c r="S175" s="51">
        <f t="shared" si="55"/>
        <v>0</v>
      </c>
      <c r="T175" s="52">
        <f t="shared" si="56"/>
        <v>0</v>
      </c>
      <c r="U175" s="51">
        <f t="shared" si="57"/>
        <v>0</v>
      </c>
      <c r="V175" s="52">
        <f t="shared" si="58"/>
        <v>0</v>
      </c>
      <c r="W175" s="51">
        <f t="shared" si="59"/>
        <v>0</v>
      </c>
      <c r="X175" s="52">
        <f t="shared" si="60"/>
        <v>0</v>
      </c>
      <c r="Y175" s="51">
        <f t="shared" si="61"/>
        <v>0</v>
      </c>
      <c r="Z175" s="52">
        <f t="shared" si="62"/>
        <v>0</v>
      </c>
      <c r="AA175" s="51">
        <f t="shared" si="63"/>
        <v>0</v>
      </c>
      <c r="AB175" s="129">
        <f t="shared" si="64"/>
        <v>0</v>
      </c>
      <c r="AC175" s="94"/>
      <c r="AD175" s="14"/>
      <c r="AE175" s="14"/>
      <c r="AF175" s="10"/>
      <c r="AG175" s="19"/>
      <c r="AH175" s="66"/>
      <c r="AI175" s="124"/>
      <c r="AJ175" s="94"/>
      <c r="AK175" s="14"/>
      <c r="AL175" s="14"/>
      <c r="AM175" s="10"/>
      <c r="AN175" s="149"/>
      <c r="AO175" s="66"/>
      <c r="AP175" s="124"/>
      <c r="AQ175" s="128"/>
      <c r="AR175" s="14"/>
      <c r="AS175" s="14"/>
      <c r="AT175" s="10"/>
      <c r="AU175" s="149"/>
      <c r="AV175" s="66"/>
      <c r="AW175" s="124"/>
      <c r="AX175" s="128"/>
      <c r="AY175" s="14"/>
      <c r="AZ175" s="14"/>
      <c r="BA175" s="10"/>
      <c r="BB175" s="149"/>
      <c r="BC175" s="66"/>
      <c r="BD175" s="124"/>
      <c r="BE175" s="128"/>
      <c r="BF175" s="14"/>
      <c r="BG175" s="14"/>
      <c r="BH175" s="10"/>
      <c r="BI175" s="149"/>
      <c r="BJ175" s="66"/>
      <c r="BK175" s="124"/>
      <c r="BL175" s="128"/>
      <c r="BM175" s="14"/>
      <c r="BN175" s="14"/>
      <c r="BO175" s="10"/>
      <c r="BP175" s="149"/>
      <c r="BQ175" s="66"/>
      <c r="BR175" s="124"/>
      <c r="BS175" s="128"/>
      <c r="BT175" s="14"/>
      <c r="BU175" s="14"/>
      <c r="BV175" s="10"/>
      <c r="BW175" s="149"/>
      <c r="BX175" s="66"/>
      <c r="BY175" s="124"/>
      <c r="BZ175" s="14"/>
      <c r="CA175" s="14"/>
      <c r="CB175" s="10"/>
      <c r="CC175" s="150"/>
      <c r="CD175" s="150"/>
      <c r="CE175" s="151"/>
      <c r="CF175" s="127"/>
      <c r="CG175" s="10"/>
      <c r="CH175" s="154"/>
    </row>
    <row r="176" spans="3:86" ht="12.75">
      <c r="C176" s="46">
        <v>8</v>
      </c>
      <c r="D176" s="5">
        <f>IF(F176=D$2,0,IF(F176&gt;=F$166,36,'AT'!J74))</f>
        <v>0</v>
      </c>
      <c r="E176" s="60" t="str">
        <f t="shared" si="65"/>
        <v>-</v>
      </c>
      <c r="F176" s="662" t="str">
        <f>IF('AT'!D74=0,$D$2,'AT'!D74)</f>
        <v>-</v>
      </c>
      <c r="G176" s="663"/>
      <c r="H176" s="656" t="str">
        <f>IF('AT'!G74=0,$D$2,'AT'!G74)</f>
        <v>-</v>
      </c>
      <c r="I176" s="656"/>
      <c r="J176" s="657" t="str">
        <f>'AT'!M74</f>
        <v>-</v>
      </c>
      <c r="K176" s="588"/>
      <c r="L176" s="47" t="str">
        <f>'AT'!O74</f>
        <v>-</v>
      </c>
      <c r="M176" s="47" t="str">
        <f>'AT'!Q74</f>
        <v>-</v>
      </c>
      <c r="N176" s="53" t="str">
        <f>IF(F176=$D$2,$D$2,IF(F176&gt;=$F$166,36/36,'AT'!J74/36))</f>
        <v>-</v>
      </c>
      <c r="O176" s="51">
        <f t="shared" si="66"/>
        <v>0</v>
      </c>
      <c r="P176" s="52">
        <f t="shared" si="67"/>
        <v>0</v>
      </c>
      <c r="Q176" s="51">
        <f t="shared" si="53"/>
        <v>0</v>
      </c>
      <c r="R176" s="52">
        <f t="shared" si="54"/>
        <v>0</v>
      </c>
      <c r="S176" s="51">
        <f t="shared" si="55"/>
        <v>0</v>
      </c>
      <c r="T176" s="52">
        <f t="shared" si="56"/>
        <v>0</v>
      </c>
      <c r="U176" s="51">
        <f t="shared" si="57"/>
        <v>0</v>
      </c>
      <c r="V176" s="52">
        <f t="shared" si="58"/>
        <v>0</v>
      </c>
      <c r="W176" s="51">
        <f t="shared" si="59"/>
        <v>0</v>
      </c>
      <c r="X176" s="52">
        <f t="shared" si="60"/>
        <v>0</v>
      </c>
      <c r="Y176" s="51">
        <f t="shared" si="61"/>
        <v>0</v>
      </c>
      <c r="Z176" s="52">
        <f t="shared" si="62"/>
        <v>0</v>
      </c>
      <c r="AA176" s="51">
        <f t="shared" si="63"/>
        <v>0</v>
      </c>
      <c r="AB176" s="129">
        <f t="shared" si="64"/>
        <v>0</v>
      </c>
      <c r="AC176" s="94"/>
      <c r="AD176" s="14"/>
      <c r="AE176" s="14"/>
      <c r="AF176" s="10"/>
      <c r="AG176" s="19"/>
      <c r="AH176" s="66"/>
      <c r="AI176" s="124"/>
      <c r="AJ176" s="94"/>
      <c r="AK176" s="14"/>
      <c r="AL176" s="14"/>
      <c r="AM176" s="10"/>
      <c r="AN176" s="149"/>
      <c r="AO176" s="66"/>
      <c r="AP176" s="124"/>
      <c r="AQ176" s="128"/>
      <c r="AR176" s="14"/>
      <c r="AS176" s="14"/>
      <c r="AT176" s="10"/>
      <c r="AU176" s="149"/>
      <c r="AV176" s="66"/>
      <c r="AW176" s="124"/>
      <c r="AX176" s="128"/>
      <c r="AY176" s="14"/>
      <c r="AZ176" s="14"/>
      <c r="BA176" s="10"/>
      <c r="BB176" s="149"/>
      <c r="BC176" s="66"/>
      <c r="BD176" s="124"/>
      <c r="BE176" s="128"/>
      <c r="BF176" s="14"/>
      <c r="BG176" s="14"/>
      <c r="BH176" s="10"/>
      <c r="BI176" s="149"/>
      <c r="BJ176" s="66"/>
      <c r="BK176" s="124"/>
      <c r="BL176" s="128"/>
      <c r="BM176" s="14"/>
      <c r="BN176" s="14"/>
      <c r="BO176" s="10"/>
      <c r="BP176" s="149"/>
      <c r="BQ176" s="66"/>
      <c r="BR176" s="124"/>
      <c r="BS176" s="128"/>
      <c r="BT176" s="14"/>
      <c r="BU176" s="14"/>
      <c r="BV176" s="10"/>
      <c r="BW176" s="149"/>
      <c r="BX176" s="66"/>
      <c r="BY176" s="124"/>
      <c r="BZ176" s="14"/>
      <c r="CA176" s="14"/>
      <c r="CB176" s="10"/>
      <c r="CC176" s="150"/>
      <c r="CD176" s="150"/>
      <c r="CE176" s="151"/>
      <c r="CF176" s="127"/>
      <c r="CG176" s="10"/>
      <c r="CH176" s="154"/>
    </row>
    <row r="177" spans="3:86" ht="12.75">
      <c r="C177" s="45">
        <v>9</v>
      </c>
      <c r="D177" s="5">
        <f>IF(F177=D$2,0,IF(F177&gt;=F$166,36,'AT'!J75))</f>
        <v>0</v>
      </c>
      <c r="E177" s="60" t="str">
        <f t="shared" si="65"/>
        <v>-</v>
      </c>
      <c r="F177" s="662" t="str">
        <f>IF('AT'!D75=0,$D$2,'AT'!D75)</f>
        <v>-</v>
      </c>
      <c r="G177" s="663"/>
      <c r="H177" s="656" t="str">
        <f>IF('AT'!G75=0,$D$2,'AT'!G75)</f>
        <v>-</v>
      </c>
      <c r="I177" s="656"/>
      <c r="J177" s="657" t="str">
        <f>'AT'!M75</f>
        <v>-</v>
      </c>
      <c r="K177" s="588"/>
      <c r="L177" s="47" t="str">
        <f>'AT'!O75</f>
        <v>-</v>
      </c>
      <c r="M177" s="47" t="str">
        <f>'AT'!Q75</f>
        <v>-</v>
      </c>
      <c r="N177" s="53" t="str">
        <f>IF(F177=$D$2,$D$2,IF(F177&gt;=$F$166,36/36,'AT'!J75/36))</f>
        <v>-</v>
      </c>
      <c r="O177" s="51">
        <f t="shared" si="66"/>
        <v>0</v>
      </c>
      <c r="P177" s="52">
        <f t="shared" si="67"/>
        <v>0</v>
      </c>
      <c r="Q177" s="51">
        <f t="shared" si="53"/>
        <v>0</v>
      </c>
      <c r="R177" s="52">
        <f t="shared" si="54"/>
        <v>0</v>
      </c>
      <c r="S177" s="51">
        <f t="shared" si="55"/>
        <v>0</v>
      </c>
      <c r="T177" s="52">
        <f t="shared" si="56"/>
        <v>0</v>
      </c>
      <c r="U177" s="51">
        <f t="shared" si="57"/>
        <v>0</v>
      </c>
      <c r="V177" s="52">
        <f t="shared" si="58"/>
        <v>0</v>
      </c>
      <c r="W177" s="51">
        <f t="shared" si="59"/>
        <v>0</v>
      </c>
      <c r="X177" s="52">
        <f t="shared" si="60"/>
        <v>0</v>
      </c>
      <c r="Y177" s="51">
        <f t="shared" si="61"/>
        <v>0</v>
      </c>
      <c r="Z177" s="52">
        <f t="shared" si="62"/>
        <v>0</v>
      </c>
      <c r="AA177" s="51">
        <f t="shared" si="63"/>
        <v>0</v>
      </c>
      <c r="AB177" s="129">
        <f t="shared" si="64"/>
        <v>0</v>
      </c>
      <c r="AC177" s="94"/>
      <c r="AD177" s="14"/>
      <c r="AE177" s="14"/>
      <c r="AF177" s="10"/>
      <c r="AG177" s="19"/>
      <c r="AH177" s="66"/>
      <c r="AI177" s="124"/>
      <c r="AJ177" s="94"/>
      <c r="AK177" s="14"/>
      <c r="AL177" s="14"/>
      <c r="AM177" s="10"/>
      <c r="AN177" s="149"/>
      <c r="AO177" s="66"/>
      <c r="AP177" s="124"/>
      <c r="AQ177" s="128"/>
      <c r="AR177" s="14"/>
      <c r="AS177" s="14"/>
      <c r="AT177" s="10"/>
      <c r="AU177" s="149"/>
      <c r="AV177" s="66"/>
      <c r="AW177" s="124"/>
      <c r="AX177" s="128"/>
      <c r="AY177" s="14"/>
      <c r="AZ177" s="14"/>
      <c r="BA177" s="10"/>
      <c r="BB177" s="149"/>
      <c r="BC177" s="66"/>
      <c r="BD177" s="124"/>
      <c r="BE177" s="128"/>
      <c r="BF177" s="14"/>
      <c r="BG177" s="14"/>
      <c r="BH177" s="10"/>
      <c r="BI177" s="149"/>
      <c r="BJ177" s="66"/>
      <c r="BK177" s="124"/>
      <c r="BL177" s="128"/>
      <c r="BM177" s="14"/>
      <c r="BN177" s="14"/>
      <c r="BO177" s="10"/>
      <c r="BP177" s="149"/>
      <c r="BQ177" s="66"/>
      <c r="BR177" s="124"/>
      <c r="BS177" s="128"/>
      <c r="BT177" s="14"/>
      <c r="BU177" s="14"/>
      <c r="BV177" s="10"/>
      <c r="BW177" s="149"/>
      <c r="BX177" s="66"/>
      <c r="BY177" s="124"/>
      <c r="BZ177" s="14"/>
      <c r="CA177" s="14"/>
      <c r="CB177" s="10"/>
      <c r="CC177" s="150"/>
      <c r="CD177" s="150"/>
      <c r="CE177" s="151"/>
      <c r="CF177" s="127"/>
      <c r="CG177" s="10"/>
      <c r="CH177" s="154"/>
    </row>
    <row r="178" spans="3:86" ht="12.75">
      <c r="C178" s="46">
        <v>10</v>
      </c>
      <c r="D178" s="5">
        <f>IF(F178=D$2,0,IF(F178&gt;=F$166,36,'AT'!J76))</f>
        <v>0</v>
      </c>
      <c r="E178" s="60" t="str">
        <f t="shared" si="65"/>
        <v>-</v>
      </c>
      <c r="F178" s="662" t="str">
        <f>IF('AT'!D76=0,$D$2,'AT'!D76)</f>
        <v>-</v>
      </c>
      <c r="G178" s="663"/>
      <c r="H178" s="656" t="str">
        <f>IF('AT'!G76=0,$D$2,'AT'!G76)</f>
        <v>-</v>
      </c>
      <c r="I178" s="656"/>
      <c r="J178" s="657" t="str">
        <f>'AT'!M76</f>
        <v>-</v>
      </c>
      <c r="K178" s="588"/>
      <c r="L178" s="47" t="str">
        <f>'AT'!O76</f>
        <v>-</v>
      </c>
      <c r="M178" s="47" t="str">
        <f>'AT'!Q76</f>
        <v>-</v>
      </c>
      <c r="N178" s="53" t="str">
        <f>IF(F178=$D$2,$D$2,IF(F178&gt;=$F$166,36/36,'AT'!J76/36))</f>
        <v>-</v>
      </c>
      <c r="O178" s="51">
        <f t="shared" si="66"/>
        <v>0</v>
      </c>
      <c r="P178" s="52">
        <f t="shared" si="67"/>
        <v>0</v>
      </c>
      <c r="Q178" s="51">
        <f t="shared" si="53"/>
        <v>0</v>
      </c>
      <c r="R178" s="52">
        <f t="shared" si="54"/>
        <v>0</v>
      </c>
      <c r="S178" s="51">
        <f t="shared" si="55"/>
        <v>0</v>
      </c>
      <c r="T178" s="52">
        <f t="shared" si="56"/>
        <v>0</v>
      </c>
      <c r="U178" s="51">
        <f t="shared" si="57"/>
        <v>0</v>
      </c>
      <c r="V178" s="52">
        <f t="shared" si="58"/>
        <v>0</v>
      </c>
      <c r="W178" s="51">
        <f t="shared" si="59"/>
        <v>0</v>
      </c>
      <c r="X178" s="52">
        <f t="shared" si="60"/>
        <v>0</v>
      </c>
      <c r="Y178" s="51">
        <f t="shared" si="61"/>
        <v>0</v>
      </c>
      <c r="Z178" s="52">
        <f t="shared" si="62"/>
        <v>0</v>
      </c>
      <c r="AA178" s="51">
        <f t="shared" si="63"/>
        <v>0</v>
      </c>
      <c r="AB178" s="129">
        <f t="shared" si="64"/>
        <v>0</v>
      </c>
      <c r="AC178" s="94"/>
      <c r="AD178" s="14"/>
      <c r="AE178" s="14"/>
      <c r="AF178" s="10"/>
      <c r="AG178" s="19"/>
      <c r="AH178" s="66"/>
      <c r="AI178" s="124"/>
      <c r="AJ178" s="94"/>
      <c r="AK178" s="14"/>
      <c r="AL178" s="14"/>
      <c r="AM178" s="10"/>
      <c r="AN178" s="149"/>
      <c r="AO178" s="66"/>
      <c r="AP178" s="124"/>
      <c r="AQ178" s="128"/>
      <c r="AR178" s="14"/>
      <c r="AS178" s="14"/>
      <c r="AT178" s="10"/>
      <c r="AU178" s="149"/>
      <c r="AV178" s="66"/>
      <c r="AW178" s="124"/>
      <c r="AX178" s="128"/>
      <c r="AY178" s="14"/>
      <c r="AZ178" s="14"/>
      <c r="BA178" s="10"/>
      <c r="BB178" s="149"/>
      <c r="BC178" s="66"/>
      <c r="BD178" s="124"/>
      <c r="BE178" s="128"/>
      <c r="BF178" s="14"/>
      <c r="BG178" s="14"/>
      <c r="BH178" s="10"/>
      <c r="BI178" s="149"/>
      <c r="BJ178" s="66"/>
      <c r="BK178" s="124"/>
      <c r="BL178" s="128"/>
      <c r="BM178" s="14"/>
      <c r="BN178" s="14"/>
      <c r="BO178" s="10"/>
      <c r="BP178" s="149"/>
      <c r="BQ178" s="66"/>
      <c r="BR178" s="124"/>
      <c r="BS178" s="128"/>
      <c r="BT178" s="14"/>
      <c r="BU178" s="14"/>
      <c r="BV178" s="10"/>
      <c r="BW178" s="149"/>
      <c r="BX178" s="66"/>
      <c r="BY178" s="124"/>
      <c r="BZ178" s="14"/>
      <c r="CA178" s="14"/>
      <c r="CB178" s="10"/>
      <c r="CC178" s="150"/>
      <c r="CD178" s="150"/>
      <c r="CE178" s="151"/>
      <c r="CF178" s="127"/>
      <c r="CG178" s="10"/>
      <c r="CH178" s="154"/>
    </row>
    <row r="179" spans="3:86" ht="12.75">
      <c r="C179" s="45">
        <v>11</v>
      </c>
      <c r="D179" s="5">
        <f>IF(F179=D$2,0,IF(F179&gt;=F$166,36,'AT'!J77))</f>
        <v>0</v>
      </c>
      <c r="E179" s="60" t="str">
        <f t="shared" si="65"/>
        <v>-</v>
      </c>
      <c r="F179" s="662" t="str">
        <f>IF('AT'!D77=0,$D$2,'AT'!D77)</f>
        <v>-</v>
      </c>
      <c r="G179" s="663"/>
      <c r="H179" s="656" t="str">
        <f>IF('AT'!G77=0,$D$2,'AT'!G77)</f>
        <v>-</v>
      </c>
      <c r="I179" s="656"/>
      <c r="J179" s="657" t="str">
        <f>'AT'!M77</f>
        <v>-</v>
      </c>
      <c r="K179" s="588"/>
      <c r="L179" s="47" t="str">
        <f>'AT'!O77</f>
        <v>-</v>
      </c>
      <c r="M179" s="47" t="str">
        <f>'AT'!Q77</f>
        <v>-</v>
      </c>
      <c r="N179" s="53" t="str">
        <f>IF(F179=$D$2,$D$2,IF(F179&gt;=$F$166,36/36,'AT'!J77/36))</f>
        <v>-</v>
      </c>
      <c r="O179" s="51">
        <f t="shared" si="66"/>
        <v>0</v>
      </c>
      <c r="P179" s="52">
        <f t="shared" si="67"/>
        <v>0</v>
      </c>
      <c r="Q179" s="51">
        <f t="shared" si="53"/>
        <v>0</v>
      </c>
      <c r="R179" s="52">
        <f t="shared" si="54"/>
        <v>0</v>
      </c>
      <c r="S179" s="51">
        <f t="shared" si="55"/>
        <v>0</v>
      </c>
      <c r="T179" s="52">
        <f t="shared" si="56"/>
        <v>0</v>
      </c>
      <c r="U179" s="51">
        <f t="shared" si="57"/>
        <v>0</v>
      </c>
      <c r="V179" s="52">
        <f t="shared" si="58"/>
        <v>0</v>
      </c>
      <c r="W179" s="51">
        <f t="shared" si="59"/>
        <v>0</v>
      </c>
      <c r="X179" s="52">
        <f t="shared" si="60"/>
        <v>0</v>
      </c>
      <c r="Y179" s="51">
        <f t="shared" si="61"/>
        <v>0</v>
      </c>
      <c r="Z179" s="52">
        <f t="shared" si="62"/>
        <v>0</v>
      </c>
      <c r="AA179" s="51">
        <f t="shared" si="63"/>
        <v>0</v>
      </c>
      <c r="AB179" s="129">
        <f t="shared" si="64"/>
        <v>0</v>
      </c>
      <c r="AC179" s="94"/>
      <c r="AD179" s="14"/>
      <c r="AE179" s="14"/>
      <c r="AF179" s="10"/>
      <c r="AG179" s="19"/>
      <c r="AH179" s="66"/>
      <c r="AI179" s="124"/>
      <c r="AJ179" s="94"/>
      <c r="AK179" s="14"/>
      <c r="AL179" s="14"/>
      <c r="AM179" s="10"/>
      <c r="AN179" s="149"/>
      <c r="AO179" s="66"/>
      <c r="AP179" s="124"/>
      <c r="AQ179" s="128"/>
      <c r="AR179" s="14"/>
      <c r="AS179" s="14"/>
      <c r="AT179" s="10"/>
      <c r="AU179" s="149"/>
      <c r="AV179" s="66"/>
      <c r="AW179" s="124"/>
      <c r="AX179" s="128"/>
      <c r="AY179" s="14"/>
      <c r="AZ179" s="14"/>
      <c r="BA179" s="10"/>
      <c r="BB179" s="149"/>
      <c r="BC179" s="66"/>
      <c r="BD179" s="124"/>
      <c r="BE179" s="128"/>
      <c r="BF179" s="14"/>
      <c r="BG179" s="14"/>
      <c r="BH179" s="10"/>
      <c r="BI179" s="149"/>
      <c r="BJ179" s="66"/>
      <c r="BK179" s="124"/>
      <c r="BL179" s="128"/>
      <c r="BM179" s="14"/>
      <c r="BN179" s="14"/>
      <c r="BO179" s="10"/>
      <c r="BP179" s="149"/>
      <c r="BQ179" s="66"/>
      <c r="BR179" s="124"/>
      <c r="BS179" s="128"/>
      <c r="BT179" s="14"/>
      <c r="BU179" s="14"/>
      <c r="BV179" s="10"/>
      <c r="BW179" s="149"/>
      <c r="BX179" s="66"/>
      <c r="BY179" s="124"/>
      <c r="BZ179" s="14"/>
      <c r="CA179" s="14"/>
      <c r="CB179" s="10"/>
      <c r="CC179" s="150"/>
      <c r="CD179" s="150"/>
      <c r="CE179" s="151"/>
      <c r="CF179" s="127"/>
      <c r="CG179" s="10"/>
      <c r="CH179" s="154"/>
    </row>
    <row r="180" spans="3:86" ht="12.75">
      <c r="C180" s="46">
        <v>12</v>
      </c>
      <c r="D180" s="5">
        <f>IF(F180=D$2,0,IF(F180&gt;=F$166,36,'AT'!J78))</f>
        <v>0</v>
      </c>
      <c r="E180" s="60" t="str">
        <f t="shared" si="65"/>
        <v>-</v>
      </c>
      <c r="F180" s="662" t="str">
        <f>IF('AT'!D78=0,$D$2,'AT'!D78)</f>
        <v>-</v>
      </c>
      <c r="G180" s="663"/>
      <c r="H180" s="656" t="str">
        <f>IF('AT'!G78=0,$D$2,'AT'!G78)</f>
        <v>-</v>
      </c>
      <c r="I180" s="656"/>
      <c r="J180" s="657" t="str">
        <f>'AT'!M78</f>
        <v>-</v>
      </c>
      <c r="K180" s="588"/>
      <c r="L180" s="47" t="str">
        <f>'AT'!O78</f>
        <v>-</v>
      </c>
      <c r="M180" s="47" t="str">
        <f>'AT'!Q78</f>
        <v>-</v>
      </c>
      <c r="N180" s="53" t="str">
        <f>IF(F180=$D$2,$D$2,IF(F180&gt;=$F$166,36/36,'AT'!J78/36))</f>
        <v>-</v>
      </c>
      <c r="O180" s="51">
        <f t="shared" si="66"/>
        <v>0</v>
      </c>
      <c r="P180" s="52">
        <f t="shared" si="67"/>
        <v>0</v>
      </c>
      <c r="Q180" s="51">
        <f t="shared" si="53"/>
        <v>0</v>
      </c>
      <c r="R180" s="52">
        <f t="shared" si="54"/>
        <v>0</v>
      </c>
      <c r="S180" s="51">
        <f t="shared" si="55"/>
        <v>0</v>
      </c>
      <c r="T180" s="52">
        <f t="shared" si="56"/>
        <v>0</v>
      </c>
      <c r="U180" s="51">
        <f t="shared" si="57"/>
        <v>0</v>
      </c>
      <c r="V180" s="52">
        <f t="shared" si="58"/>
        <v>0</v>
      </c>
      <c r="W180" s="51">
        <f t="shared" si="59"/>
        <v>0</v>
      </c>
      <c r="X180" s="52">
        <f t="shared" si="60"/>
        <v>0</v>
      </c>
      <c r="Y180" s="51">
        <f t="shared" si="61"/>
        <v>0</v>
      </c>
      <c r="Z180" s="52">
        <f t="shared" si="62"/>
        <v>0</v>
      </c>
      <c r="AA180" s="51">
        <f t="shared" si="63"/>
        <v>0</v>
      </c>
      <c r="AB180" s="129">
        <f t="shared" si="64"/>
        <v>0</v>
      </c>
      <c r="AC180" s="94"/>
      <c r="AD180" s="14"/>
      <c r="AE180" s="14"/>
      <c r="AF180" s="10"/>
      <c r="AG180" s="19"/>
      <c r="AH180" s="66"/>
      <c r="AI180" s="124"/>
      <c r="AJ180" s="94"/>
      <c r="AK180" s="14"/>
      <c r="AL180" s="14"/>
      <c r="AM180" s="10"/>
      <c r="AN180" s="149"/>
      <c r="AO180" s="66"/>
      <c r="AP180" s="124"/>
      <c r="AQ180" s="128"/>
      <c r="AR180" s="14"/>
      <c r="AS180" s="14"/>
      <c r="AT180" s="10"/>
      <c r="AU180" s="149"/>
      <c r="AV180" s="66"/>
      <c r="AW180" s="124"/>
      <c r="AX180" s="128"/>
      <c r="AY180" s="14"/>
      <c r="AZ180" s="14"/>
      <c r="BA180" s="10"/>
      <c r="BB180" s="149"/>
      <c r="BC180" s="66"/>
      <c r="BD180" s="124"/>
      <c r="BE180" s="128"/>
      <c r="BF180" s="14"/>
      <c r="BG180" s="14"/>
      <c r="BH180" s="10"/>
      <c r="BI180" s="149"/>
      <c r="BJ180" s="66"/>
      <c r="BK180" s="124"/>
      <c r="BL180" s="128"/>
      <c r="BM180" s="14"/>
      <c r="BN180" s="14"/>
      <c r="BO180" s="10"/>
      <c r="BP180" s="149"/>
      <c r="BQ180" s="66"/>
      <c r="BR180" s="124"/>
      <c r="BS180" s="128"/>
      <c r="BT180" s="14"/>
      <c r="BU180" s="14"/>
      <c r="BV180" s="10"/>
      <c r="BW180" s="149"/>
      <c r="BX180" s="66"/>
      <c r="BY180" s="124"/>
      <c r="BZ180" s="14"/>
      <c r="CA180" s="14"/>
      <c r="CB180" s="10"/>
      <c r="CC180" s="150"/>
      <c r="CD180" s="150"/>
      <c r="CE180" s="151"/>
      <c r="CF180" s="127"/>
      <c r="CG180" s="10"/>
      <c r="CH180" s="154"/>
    </row>
    <row r="181" spans="3:86" ht="12.75">
      <c r="C181" s="45">
        <v>13</v>
      </c>
      <c r="D181" s="5">
        <f>IF(F181=D$2,0,IF(F181&gt;=F$166,36,'AT'!J79))</f>
        <v>0</v>
      </c>
      <c r="E181" s="60" t="str">
        <f t="shared" si="65"/>
        <v>-</v>
      </c>
      <c r="F181" s="662" t="str">
        <f>IF('AT'!D79=0,$D$2,'AT'!D79)</f>
        <v>-</v>
      </c>
      <c r="G181" s="663"/>
      <c r="H181" s="656" t="str">
        <f>IF('AT'!G79=0,$D$2,'AT'!G79)</f>
        <v>-</v>
      </c>
      <c r="I181" s="656"/>
      <c r="J181" s="657" t="str">
        <f>'AT'!M79</f>
        <v>-</v>
      </c>
      <c r="K181" s="588"/>
      <c r="L181" s="47" t="str">
        <f>'AT'!O79</f>
        <v>-</v>
      </c>
      <c r="M181" s="47" t="str">
        <f>'AT'!Q79</f>
        <v>-</v>
      </c>
      <c r="N181" s="53" t="str">
        <f>IF(F181=$D$2,$D$2,IF(F181&gt;=$F$166,36/36,'AT'!J79/36))</f>
        <v>-</v>
      </c>
      <c r="O181" s="51">
        <f t="shared" si="66"/>
        <v>0</v>
      </c>
      <c r="P181" s="52">
        <f t="shared" si="67"/>
        <v>0</v>
      </c>
      <c r="Q181" s="51">
        <f t="shared" si="53"/>
        <v>0</v>
      </c>
      <c r="R181" s="52">
        <f t="shared" si="54"/>
        <v>0</v>
      </c>
      <c r="S181" s="51">
        <f t="shared" si="55"/>
        <v>0</v>
      </c>
      <c r="T181" s="52">
        <f t="shared" si="56"/>
        <v>0</v>
      </c>
      <c r="U181" s="51">
        <f t="shared" si="57"/>
        <v>0</v>
      </c>
      <c r="V181" s="52">
        <f t="shared" si="58"/>
        <v>0</v>
      </c>
      <c r="W181" s="51">
        <f t="shared" si="59"/>
        <v>0</v>
      </c>
      <c r="X181" s="52">
        <f t="shared" si="60"/>
        <v>0</v>
      </c>
      <c r="Y181" s="51">
        <f t="shared" si="61"/>
        <v>0</v>
      </c>
      <c r="Z181" s="52">
        <f t="shared" si="62"/>
        <v>0</v>
      </c>
      <c r="AA181" s="51">
        <f t="shared" si="63"/>
        <v>0</v>
      </c>
      <c r="AB181" s="129">
        <f t="shared" si="64"/>
        <v>0</v>
      </c>
      <c r="AC181" s="94"/>
      <c r="AD181" s="14"/>
      <c r="AE181" s="14"/>
      <c r="AF181" s="10"/>
      <c r="AG181" s="19"/>
      <c r="AH181" s="66"/>
      <c r="AI181" s="124"/>
      <c r="AJ181" s="94"/>
      <c r="AK181" s="14"/>
      <c r="AL181" s="14"/>
      <c r="AM181" s="10"/>
      <c r="AN181" s="149"/>
      <c r="AO181" s="66"/>
      <c r="AP181" s="124"/>
      <c r="AQ181" s="128"/>
      <c r="AR181" s="14"/>
      <c r="AS181" s="14"/>
      <c r="AT181" s="10"/>
      <c r="AU181" s="149"/>
      <c r="AV181" s="66"/>
      <c r="AW181" s="124"/>
      <c r="AX181" s="128"/>
      <c r="AY181" s="14"/>
      <c r="AZ181" s="14"/>
      <c r="BA181" s="10"/>
      <c r="BB181" s="149"/>
      <c r="BC181" s="66"/>
      <c r="BD181" s="124"/>
      <c r="BE181" s="128"/>
      <c r="BF181" s="14"/>
      <c r="BG181" s="14"/>
      <c r="BH181" s="10"/>
      <c r="BI181" s="149"/>
      <c r="BJ181" s="66"/>
      <c r="BK181" s="124"/>
      <c r="BL181" s="128"/>
      <c r="BM181" s="14"/>
      <c r="BN181" s="14"/>
      <c r="BO181" s="10"/>
      <c r="BP181" s="149"/>
      <c r="BQ181" s="66"/>
      <c r="BR181" s="124"/>
      <c r="BS181" s="128"/>
      <c r="BT181" s="14"/>
      <c r="BU181" s="14"/>
      <c r="BV181" s="10"/>
      <c r="BW181" s="149"/>
      <c r="BX181" s="66"/>
      <c r="BY181" s="124"/>
      <c r="BZ181" s="14"/>
      <c r="CA181" s="14"/>
      <c r="CB181" s="10"/>
      <c r="CC181" s="150"/>
      <c r="CD181" s="150"/>
      <c r="CE181" s="151"/>
      <c r="CF181" s="127"/>
      <c r="CG181" s="10"/>
      <c r="CH181" s="154"/>
    </row>
    <row r="182" spans="3:86" ht="12.75">
      <c r="C182" s="46">
        <v>14</v>
      </c>
      <c r="D182" s="5">
        <f>IF(F182=D$2,0,IF(F182&gt;=F$166,36,'AT'!J80))</f>
        <v>0</v>
      </c>
      <c r="E182" s="60" t="str">
        <f t="shared" si="65"/>
        <v>-</v>
      </c>
      <c r="F182" s="662" t="str">
        <f>IF('AT'!D80=0,$D$2,'AT'!D80)</f>
        <v>-</v>
      </c>
      <c r="G182" s="663"/>
      <c r="H182" s="656" t="str">
        <f>IF('AT'!G80=0,$D$2,'AT'!G80)</f>
        <v>-</v>
      </c>
      <c r="I182" s="656"/>
      <c r="J182" s="657" t="str">
        <f>'AT'!M80</f>
        <v>-</v>
      </c>
      <c r="K182" s="588"/>
      <c r="L182" s="47" t="str">
        <f>'AT'!O80</f>
        <v>-</v>
      </c>
      <c r="M182" s="47" t="str">
        <f>'AT'!Q80</f>
        <v>-</v>
      </c>
      <c r="N182" s="53" t="str">
        <f>IF(F182=$D$2,$D$2,IF(F182&gt;=$F$166,36/36,'AT'!J80/36))</f>
        <v>-</v>
      </c>
      <c r="O182" s="51">
        <f t="shared" si="66"/>
        <v>0</v>
      </c>
      <c r="P182" s="52">
        <f t="shared" si="67"/>
        <v>0</v>
      </c>
      <c r="Q182" s="51">
        <f t="shared" si="53"/>
        <v>0</v>
      </c>
      <c r="R182" s="52">
        <f t="shared" si="54"/>
        <v>0</v>
      </c>
      <c r="S182" s="51">
        <f t="shared" si="55"/>
        <v>0</v>
      </c>
      <c r="T182" s="52">
        <f t="shared" si="56"/>
        <v>0</v>
      </c>
      <c r="U182" s="51">
        <f t="shared" si="57"/>
        <v>0</v>
      </c>
      <c r="V182" s="52">
        <f t="shared" si="58"/>
        <v>0</v>
      </c>
      <c r="W182" s="51">
        <f t="shared" si="59"/>
        <v>0</v>
      </c>
      <c r="X182" s="52">
        <f t="shared" si="60"/>
        <v>0</v>
      </c>
      <c r="Y182" s="51">
        <f t="shared" si="61"/>
        <v>0</v>
      </c>
      <c r="Z182" s="52">
        <f t="shared" si="62"/>
        <v>0</v>
      </c>
      <c r="AA182" s="51">
        <f t="shared" si="63"/>
        <v>0</v>
      </c>
      <c r="AB182" s="129">
        <f t="shared" si="64"/>
        <v>0</v>
      </c>
      <c r="AC182" s="94"/>
      <c r="AD182" s="14"/>
      <c r="AE182" s="14"/>
      <c r="AF182" s="10"/>
      <c r="AG182" s="19"/>
      <c r="AH182" s="66"/>
      <c r="AI182" s="124"/>
      <c r="AJ182" s="94"/>
      <c r="AK182" s="14"/>
      <c r="AL182" s="14"/>
      <c r="AM182" s="10"/>
      <c r="AN182" s="149"/>
      <c r="AO182" s="66"/>
      <c r="AP182" s="124"/>
      <c r="AQ182" s="128"/>
      <c r="AR182" s="14"/>
      <c r="AS182" s="14"/>
      <c r="AT182" s="10"/>
      <c r="AU182" s="149"/>
      <c r="AV182" s="66"/>
      <c r="AW182" s="124"/>
      <c r="AX182" s="128"/>
      <c r="AY182" s="14"/>
      <c r="AZ182" s="14"/>
      <c r="BA182" s="10"/>
      <c r="BB182" s="149"/>
      <c r="BC182" s="66"/>
      <c r="BD182" s="124"/>
      <c r="BE182" s="128"/>
      <c r="BF182" s="14"/>
      <c r="BG182" s="14"/>
      <c r="BH182" s="10"/>
      <c r="BI182" s="149"/>
      <c r="BJ182" s="66"/>
      <c r="BK182" s="124"/>
      <c r="BL182" s="128"/>
      <c r="BM182" s="14"/>
      <c r="BN182" s="14"/>
      <c r="BO182" s="10"/>
      <c r="BP182" s="149"/>
      <c r="BQ182" s="66"/>
      <c r="BR182" s="124"/>
      <c r="BS182" s="128"/>
      <c r="BT182" s="14"/>
      <c r="BU182" s="14"/>
      <c r="BV182" s="10"/>
      <c r="BW182" s="149"/>
      <c r="BX182" s="66"/>
      <c r="BY182" s="124"/>
      <c r="BZ182" s="14"/>
      <c r="CA182" s="14"/>
      <c r="CB182" s="10"/>
      <c r="CC182" s="150"/>
      <c r="CD182" s="150"/>
      <c r="CE182" s="151"/>
      <c r="CF182" s="127"/>
      <c r="CG182" s="10"/>
      <c r="CH182" s="154"/>
    </row>
    <row r="183" spans="3:86" ht="12.75">
      <c r="C183" s="45">
        <v>15</v>
      </c>
      <c r="D183" s="5">
        <f>IF(F183=D$2,0,IF(F183&gt;=F$166,36,'AT'!J81))</f>
        <v>0</v>
      </c>
      <c r="E183" s="60" t="str">
        <f t="shared" si="65"/>
        <v>-</v>
      </c>
      <c r="F183" s="662" t="str">
        <f>IF('AT'!D81=0,$D$2,'AT'!D81)</f>
        <v>-</v>
      </c>
      <c r="G183" s="663"/>
      <c r="H183" s="656" t="str">
        <f>IF('AT'!G81=0,$D$2,'AT'!G81)</f>
        <v>-</v>
      </c>
      <c r="I183" s="656"/>
      <c r="J183" s="657" t="str">
        <f>'AT'!M81</f>
        <v>-</v>
      </c>
      <c r="K183" s="588"/>
      <c r="L183" s="47" t="str">
        <f>'AT'!O81</f>
        <v>-</v>
      </c>
      <c r="M183" s="47" t="str">
        <f>'AT'!Q81</f>
        <v>-</v>
      </c>
      <c r="N183" s="53" t="str">
        <f>IF(F183=$D$2,$D$2,IF(F183&gt;=$F$166,36/36,'AT'!J81/36))</f>
        <v>-</v>
      </c>
      <c r="O183" s="51">
        <f t="shared" si="66"/>
        <v>0</v>
      </c>
      <c r="P183" s="52">
        <f t="shared" si="67"/>
        <v>0</v>
      </c>
      <c r="Q183" s="51">
        <f t="shared" si="53"/>
        <v>0</v>
      </c>
      <c r="R183" s="52">
        <f t="shared" si="54"/>
        <v>0</v>
      </c>
      <c r="S183" s="51">
        <f t="shared" si="55"/>
        <v>0</v>
      </c>
      <c r="T183" s="52">
        <f t="shared" si="56"/>
        <v>0</v>
      </c>
      <c r="U183" s="51">
        <f t="shared" si="57"/>
        <v>0</v>
      </c>
      <c r="V183" s="52">
        <f t="shared" si="58"/>
        <v>0</v>
      </c>
      <c r="W183" s="51">
        <f t="shared" si="59"/>
        <v>0</v>
      </c>
      <c r="X183" s="52">
        <f t="shared" si="60"/>
        <v>0</v>
      </c>
      <c r="Y183" s="51">
        <f t="shared" si="61"/>
        <v>0</v>
      </c>
      <c r="Z183" s="52">
        <f t="shared" si="62"/>
        <v>0</v>
      </c>
      <c r="AA183" s="51">
        <f t="shared" si="63"/>
        <v>0</v>
      </c>
      <c r="AB183" s="129">
        <f t="shared" si="64"/>
        <v>0</v>
      </c>
      <c r="AC183" s="94"/>
      <c r="AD183" s="14"/>
      <c r="AE183" s="14"/>
      <c r="AF183" s="10"/>
      <c r="AG183" s="19"/>
      <c r="AH183" s="66"/>
      <c r="AI183" s="124"/>
      <c r="AJ183" s="94"/>
      <c r="AK183" s="14"/>
      <c r="AL183" s="14"/>
      <c r="AM183" s="10"/>
      <c r="AN183" s="149"/>
      <c r="AO183" s="66"/>
      <c r="AP183" s="124"/>
      <c r="AQ183" s="128"/>
      <c r="AR183" s="14"/>
      <c r="AS183" s="14"/>
      <c r="AT183" s="10"/>
      <c r="AU183" s="149"/>
      <c r="AV183" s="66"/>
      <c r="AW183" s="124"/>
      <c r="AX183" s="128"/>
      <c r="AY183" s="14"/>
      <c r="AZ183" s="14"/>
      <c r="BA183" s="10"/>
      <c r="BB183" s="149"/>
      <c r="BC183" s="66"/>
      <c r="BD183" s="124"/>
      <c r="BE183" s="128"/>
      <c r="BF183" s="14"/>
      <c r="BG183" s="14"/>
      <c r="BH183" s="10"/>
      <c r="BI183" s="149"/>
      <c r="BJ183" s="66"/>
      <c r="BK183" s="124"/>
      <c r="BL183" s="128"/>
      <c r="BM183" s="14"/>
      <c r="BN183" s="14"/>
      <c r="BO183" s="10"/>
      <c r="BP183" s="149"/>
      <c r="BQ183" s="66"/>
      <c r="BR183" s="124"/>
      <c r="BS183" s="128"/>
      <c r="BT183" s="14"/>
      <c r="BU183" s="14"/>
      <c r="BV183" s="10"/>
      <c r="BW183" s="149"/>
      <c r="BX183" s="66"/>
      <c r="BY183" s="124"/>
      <c r="BZ183" s="14"/>
      <c r="CA183" s="14"/>
      <c r="CB183" s="10"/>
      <c r="CC183" s="150"/>
      <c r="CD183" s="150"/>
      <c r="CE183" s="151"/>
      <c r="CF183" s="127"/>
      <c r="CG183" s="10"/>
      <c r="CH183" s="154"/>
    </row>
    <row r="184" spans="3:86" ht="12.75">
      <c r="C184" s="46">
        <v>16</v>
      </c>
      <c r="D184" s="5">
        <f>IF(F184=D$2,0,IF(F184&gt;=F$166,36,'AT'!J82))</f>
        <v>0</v>
      </c>
      <c r="E184" s="60" t="str">
        <f t="shared" si="65"/>
        <v>-</v>
      </c>
      <c r="F184" s="662" t="str">
        <f>IF('AT'!D82=0,$D$2,'AT'!D82)</f>
        <v>-</v>
      </c>
      <c r="G184" s="663"/>
      <c r="H184" s="656" t="str">
        <f>IF('AT'!G82=0,$D$2,'AT'!G82)</f>
        <v>-</v>
      </c>
      <c r="I184" s="656"/>
      <c r="J184" s="657" t="str">
        <f>'AT'!M82</f>
        <v>-</v>
      </c>
      <c r="K184" s="588"/>
      <c r="L184" s="47" t="str">
        <f>'AT'!O82</f>
        <v>-</v>
      </c>
      <c r="M184" s="47" t="str">
        <f>'AT'!Q82</f>
        <v>-</v>
      </c>
      <c r="N184" s="53" t="str">
        <f>IF(F184=$D$2,$D$2,IF(F184&gt;=$F$166,36/36,'AT'!J82/36))</f>
        <v>-</v>
      </c>
      <c r="O184" s="51">
        <f t="shared" si="66"/>
        <v>0</v>
      </c>
      <c r="P184" s="52">
        <f t="shared" si="67"/>
        <v>0</v>
      </c>
      <c r="Q184" s="51">
        <f t="shared" si="53"/>
        <v>0</v>
      </c>
      <c r="R184" s="52">
        <f t="shared" si="54"/>
        <v>0</v>
      </c>
      <c r="S184" s="51">
        <f t="shared" si="55"/>
        <v>0</v>
      </c>
      <c r="T184" s="52">
        <f t="shared" si="56"/>
        <v>0</v>
      </c>
      <c r="U184" s="51">
        <f t="shared" si="57"/>
        <v>0</v>
      </c>
      <c r="V184" s="52">
        <f t="shared" si="58"/>
        <v>0</v>
      </c>
      <c r="W184" s="51">
        <f t="shared" si="59"/>
        <v>0</v>
      </c>
      <c r="X184" s="52">
        <f t="shared" si="60"/>
        <v>0</v>
      </c>
      <c r="Y184" s="51">
        <f t="shared" si="61"/>
        <v>0</v>
      </c>
      <c r="Z184" s="52">
        <f t="shared" si="62"/>
        <v>0</v>
      </c>
      <c r="AA184" s="51">
        <f t="shared" si="63"/>
        <v>0</v>
      </c>
      <c r="AB184" s="129">
        <f t="shared" si="64"/>
        <v>0</v>
      </c>
      <c r="AC184" s="94"/>
      <c r="AD184" s="14"/>
      <c r="AE184" s="14"/>
      <c r="AF184" s="10"/>
      <c r="AG184" s="19"/>
      <c r="AH184" s="66"/>
      <c r="AI184" s="124"/>
      <c r="AJ184" s="94"/>
      <c r="AK184" s="14"/>
      <c r="AL184" s="14"/>
      <c r="AM184" s="10"/>
      <c r="AN184" s="149"/>
      <c r="AO184" s="66"/>
      <c r="AP184" s="124"/>
      <c r="AQ184" s="128"/>
      <c r="AR184" s="14"/>
      <c r="AS184" s="14"/>
      <c r="AT184" s="10"/>
      <c r="AU184" s="149"/>
      <c r="AV184" s="66"/>
      <c r="AW184" s="124"/>
      <c r="AX184" s="128"/>
      <c r="AY184" s="14"/>
      <c r="AZ184" s="14"/>
      <c r="BA184" s="10"/>
      <c r="BB184" s="149"/>
      <c r="BC184" s="66"/>
      <c r="BD184" s="124"/>
      <c r="BE184" s="128"/>
      <c r="BF184" s="14"/>
      <c r="BG184" s="14"/>
      <c r="BH184" s="10"/>
      <c r="BI184" s="149"/>
      <c r="BJ184" s="66"/>
      <c r="BK184" s="124"/>
      <c r="BL184" s="128"/>
      <c r="BM184" s="14"/>
      <c r="BN184" s="14"/>
      <c r="BO184" s="10"/>
      <c r="BP184" s="149"/>
      <c r="BQ184" s="66"/>
      <c r="BR184" s="124"/>
      <c r="BS184" s="128"/>
      <c r="BT184" s="14"/>
      <c r="BU184" s="14"/>
      <c r="BV184" s="10"/>
      <c r="BW184" s="149"/>
      <c r="BX184" s="66"/>
      <c r="BY184" s="124"/>
      <c r="BZ184" s="14"/>
      <c r="CA184" s="14"/>
      <c r="CB184" s="10"/>
      <c r="CC184" s="150"/>
      <c r="CD184" s="150"/>
      <c r="CE184" s="151"/>
      <c r="CF184" s="127"/>
      <c r="CG184" s="10"/>
      <c r="CH184" s="154"/>
    </row>
    <row r="185" spans="3:86" ht="12.75">
      <c r="C185" s="45">
        <v>17</v>
      </c>
      <c r="D185" s="5">
        <f>IF(F185=D$2,0,IF(F185&gt;=F$166,36,'AT'!J83))</f>
        <v>0</v>
      </c>
      <c r="E185" s="60" t="str">
        <f t="shared" si="65"/>
        <v>-</v>
      </c>
      <c r="F185" s="662" t="str">
        <f>IF('AT'!D83=0,$D$2,'AT'!D83)</f>
        <v>-</v>
      </c>
      <c r="G185" s="663"/>
      <c r="H185" s="656" t="str">
        <f>IF('AT'!G83=0,$D$2,'AT'!G83)</f>
        <v>-</v>
      </c>
      <c r="I185" s="656"/>
      <c r="J185" s="657" t="str">
        <f>'AT'!M83</f>
        <v>-</v>
      </c>
      <c r="K185" s="588"/>
      <c r="L185" s="47" t="str">
        <f>'AT'!O83</f>
        <v>-</v>
      </c>
      <c r="M185" s="47" t="str">
        <f>'AT'!Q83</f>
        <v>-</v>
      </c>
      <c r="N185" s="53" t="str">
        <f>IF(F185=$D$2,$D$2,IF(F185&gt;=$F$166,36/36,'AT'!J83/36))</f>
        <v>-</v>
      </c>
      <c r="O185" s="51">
        <f t="shared" si="66"/>
        <v>0</v>
      </c>
      <c r="P185" s="52">
        <f t="shared" si="67"/>
        <v>0</v>
      </c>
      <c r="Q185" s="51">
        <f t="shared" si="53"/>
        <v>0</v>
      </c>
      <c r="R185" s="52">
        <f t="shared" si="54"/>
        <v>0</v>
      </c>
      <c r="S185" s="51">
        <f t="shared" si="55"/>
        <v>0</v>
      </c>
      <c r="T185" s="52">
        <f t="shared" si="56"/>
        <v>0</v>
      </c>
      <c r="U185" s="51">
        <f t="shared" si="57"/>
        <v>0</v>
      </c>
      <c r="V185" s="52">
        <f t="shared" si="58"/>
        <v>0</v>
      </c>
      <c r="W185" s="51">
        <f t="shared" si="59"/>
        <v>0</v>
      </c>
      <c r="X185" s="52">
        <f t="shared" si="60"/>
        <v>0</v>
      </c>
      <c r="Y185" s="51">
        <f t="shared" si="61"/>
        <v>0</v>
      </c>
      <c r="Z185" s="52">
        <f t="shared" si="62"/>
        <v>0</v>
      </c>
      <c r="AA185" s="51">
        <f t="shared" si="63"/>
        <v>0</v>
      </c>
      <c r="AB185" s="129">
        <f t="shared" si="64"/>
        <v>0</v>
      </c>
      <c r="AC185" s="94"/>
      <c r="AD185" s="14"/>
      <c r="AE185" s="14"/>
      <c r="AF185" s="10"/>
      <c r="AG185" s="19"/>
      <c r="AH185" s="66"/>
      <c r="AI185" s="124"/>
      <c r="AJ185" s="94"/>
      <c r="AK185" s="14"/>
      <c r="AL185" s="14"/>
      <c r="AM185" s="10"/>
      <c r="AN185" s="149"/>
      <c r="AO185" s="66"/>
      <c r="AP185" s="124"/>
      <c r="AQ185" s="128"/>
      <c r="AR185" s="14"/>
      <c r="AS185" s="14"/>
      <c r="AT185" s="10"/>
      <c r="AU185" s="149"/>
      <c r="AV185" s="66"/>
      <c r="AW185" s="124"/>
      <c r="AX185" s="128"/>
      <c r="AY185" s="14"/>
      <c r="AZ185" s="14"/>
      <c r="BA185" s="10"/>
      <c r="BB185" s="149"/>
      <c r="BC185" s="66"/>
      <c r="BD185" s="124"/>
      <c r="BE185" s="128"/>
      <c r="BF185" s="14"/>
      <c r="BG185" s="14"/>
      <c r="BH185" s="10"/>
      <c r="BI185" s="149"/>
      <c r="BJ185" s="66"/>
      <c r="BK185" s="124"/>
      <c r="BL185" s="128"/>
      <c r="BM185" s="14"/>
      <c r="BN185" s="14"/>
      <c r="BO185" s="10"/>
      <c r="BP185" s="149"/>
      <c r="BQ185" s="66"/>
      <c r="BR185" s="124"/>
      <c r="BS185" s="128"/>
      <c r="BT185" s="14"/>
      <c r="BU185" s="14"/>
      <c r="BV185" s="10"/>
      <c r="BW185" s="149"/>
      <c r="BX185" s="66"/>
      <c r="BY185" s="124"/>
      <c r="BZ185" s="14"/>
      <c r="CA185" s="14"/>
      <c r="CB185" s="10"/>
      <c r="CC185" s="150"/>
      <c r="CD185" s="150"/>
      <c r="CE185" s="151"/>
      <c r="CF185" s="127"/>
      <c r="CG185" s="10"/>
      <c r="CH185" s="154"/>
    </row>
    <row r="186" spans="3:86" ht="12.75">
      <c r="C186" s="46">
        <v>18</v>
      </c>
      <c r="D186" s="5">
        <f>IF(F186=D$2,0,IF(F186&gt;=F$166,36,'AT'!J84))</f>
        <v>0</v>
      </c>
      <c r="E186" s="60" t="str">
        <f t="shared" si="65"/>
        <v>-</v>
      </c>
      <c r="F186" s="662" t="str">
        <f>IF('AT'!D84=0,$D$2,'AT'!D84)</f>
        <v>-</v>
      </c>
      <c r="G186" s="663"/>
      <c r="H186" s="656" t="str">
        <f>IF('AT'!G84=0,$D$2,'AT'!G84)</f>
        <v>-</v>
      </c>
      <c r="I186" s="656"/>
      <c r="J186" s="657" t="str">
        <f>'AT'!M84</f>
        <v>-</v>
      </c>
      <c r="K186" s="588"/>
      <c r="L186" s="47" t="str">
        <f>'AT'!O84</f>
        <v>-</v>
      </c>
      <c r="M186" s="47" t="str">
        <f>'AT'!Q84</f>
        <v>-</v>
      </c>
      <c r="N186" s="53" t="str">
        <f>IF(F186=$D$2,$D$2,IF(F186&gt;=$F$166,36/36,'AT'!J84/36))</f>
        <v>-</v>
      </c>
      <c r="O186" s="51">
        <f t="shared" si="66"/>
        <v>0</v>
      </c>
      <c r="P186" s="52">
        <f t="shared" si="67"/>
        <v>0</v>
      </c>
      <c r="Q186" s="51">
        <f t="shared" si="53"/>
        <v>0</v>
      </c>
      <c r="R186" s="52">
        <f t="shared" si="54"/>
        <v>0</v>
      </c>
      <c r="S186" s="51">
        <f t="shared" si="55"/>
        <v>0</v>
      </c>
      <c r="T186" s="52">
        <f t="shared" si="56"/>
        <v>0</v>
      </c>
      <c r="U186" s="51">
        <f t="shared" si="57"/>
        <v>0</v>
      </c>
      <c r="V186" s="52">
        <f t="shared" si="58"/>
        <v>0</v>
      </c>
      <c r="W186" s="51">
        <f t="shared" si="59"/>
        <v>0</v>
      </c>
      <c r="X186" s="52">
        <f t="shared" si="60"/>
        <v>0</v>
      </c>
      <c r="Y186" s="51">
        <f t="shared" si="61"/>
        <v>0</v>
      </c>
      <c r="Z186" s="52">
        <f t="shared" si="62"/>
        <v>0</v>
      </c>
      <c r="AA186" s="51">
        <f t="shared" si="63"/>
        <v>0</v>
      </c>
      <c r="AB186" s="129">
        <f t="shared" si="64"/>
        <v>0</v>
      </c>
      <c r="AC186" s="94"/>
      <c r="AD186" s="14"/>
      <c r="AE186" s="14"/>
      <c r="AF186" s="10"/>
      <c r="AG186" s="19"/>
      <c r="AH186" s="66"/>
      <c r="AI186" s="124"/>
      <c r="AJ186" s="94"/>
      <c r="AK186" s="14"/>
      <c r="AL186" s="14"/>
      <c r="AM186" s="10"/>
      <c r="AN186" s="149"/>
      <c r="AO186" s="66"/>
      <c r="AP186" s="124"/>
      <c r="AQ186" s="128"/>
      <c r="AR186" s="14"/>
      <c r="AS186" s="14"/>
      <c r="AT186" s="10"/>
      <c r="AU186" s="149"/>
      <c r="AV186" s="66"/>
      <c r="AW186" s="124"/>
      <c r="AX186" s="128"/>
      <c r="AY186" s="14"/>
      <c r="AZ186" s="14"/>
      <c r="BA186" s="10"/>
      <c r="BB186" s="149"/>
      <c r="BC186" s="66"/>
      <c r="BD186" s="124"/>
      <c r="BE186" s="128"/>
      <c r="BF186" s="14"/>
      <c r="BG186" s="14"/>
      <c r="BH186" s="10"/>
      <c r="BI186" s="149"/>
      <c r="BJ186" s="66"/>
      <c r="BK186" s="124"/>
      <c r="BL186" s="128"/>
      <c r="BM186" s="14"/>
      <c r="BN186" s="14"/>
      <c r="BO186" s="10"/>
      <c r="BP186" s="149"/>
      <c r="BQ186" s="66"/>
      <c r="BR186" s="124"/>
      <c r="BS186" s="128"/>
      <c r="BT186" s="14"/>
      <c r="BU186" s="14"/>
      <c r="BV186" s="10"/>
      <c r="BW186" s="149"/>
      <c r="BX186" s="66"/>
      <c r="BY186" s="124"/>
      <c r="BZ186" s="14"/>
      <c r="CA186" s="14"/>
      <c r="CB186" s="10"/>
      <c r="CC186" s="150"/>
      <c r="CD186" s="150"/>
      <c r="CE186" s="151"/>
      <c r="CF186" s="127"/>
      <c r="CG186" s="10"/>
      <c r="CH186" s="154"/>
    </row>
    <row r="187" spans="3:86" ht="12.75">
      <c r="C187" s="45">
        <v>19</v>
      </c>
      <c r="D187" s="5">
        <f>IF(F187=D$2,0,IF(F187&gt;=F$166,36,'AT'!J85))</f>
        <v>0</v>
      </c>
      <c r="E187" s="60" t="str">
        <f t="shared" si="65"/>
        <v>-</v>
      </c>
      <c r="F187" s="662" t="str">
        <f>IF('AT'!D85=0,$D$2,'AT'!D85)</f>
        <v>-</v>
      </c>
      <c r="G187" s="663"/>
      <c r="H187" s="656" t="str">
        <f>IF('AT'!G85=0,$D$2,'AT'!G85)</f>
        <v>-</v>
      </c>
      <c r="I187" s="656"/>
      <c r="J187" s="657" t="str">
        <f>'AT'!M85</f>
        <v>-</v>
      </c>
      <c r="K187" s="588"/>
      <c r="L187" s="47" t="str">
        <f>'AT'!O85</f>
        <v>-</v>
      </c>
      <c r="M187" s="47" t="str">
        <f>'AT'!Q85</f>
        <v>-</v>
      </c>
      <c r="N187" s="53" t="str">
        <f>IF(F187=$D$2,$D$2,IF(F187&gt;=$F$166,36/36,'AT'!J85/36))</f>
        <v>-</v>
      </c>
      <c r="O187" s="51">
        <f t="shared" si="66"/>
        <v>0</v>
      </c>
      <c r="P187" s="52">
        <f t="shared" si="67"/>
        <v>0</v>
      </c>
      <c r="Q187" s="51">
        <f t="shared" si="53"/>
        <v>0</v>
      </c>
      <c r="R187" s="52">
        <f t="shared" si="54"/>
        <v>0</v>
      </c>
      <c r="S187" s="51">
        <f t="shared" si="55"/>
        <v>0</v>
      </c>
      <c r="T187" s="52">
        <f t="shared" si="56"/>
        <v>0</v>
      </c>
      <c r="U187" s="51">
        <f t="shared" si="57"/>
        <v>0</v>
      </c>
      <c r="V187" s="52">
        <f t="shared" si="58"/>
        <v>0</v>
      </c>
      <c r="W187" s="51">
        <f t="shared" si="59"/>
        <v>0</v>
      </c>
      <c r="X187" s="52">
        <f t="shared" si="60"/>
        <v>0</v>
      </c>
      <c r="Y187" s="51">
        <f t="shared" si="61"/>
        <v>0</v>
      </c>
      <c r="Z187" s="52">
        <f t="shared" si="62"/>
        <v>0</v>
      </c>
      <c r="AA187" s="51">
        <f t="shared" si="63"/>
        <v>0</v>
      </c>
      <c r="AB187" s="129">
        <f t="shared" si="64"/>
        <v>0</v>
      </c>
      <c r="AC187" s="94"/>
      <c r="AD187" s="14"/>
      <c r="AE187" s="14"/>
      <c r="AF187" s="10"/>
      <c r="AG187" s="19"/>
      <c r="AH187" s="66"/>
      <c r="AI187" s="124"/>
      <c r="AJ187" s="94"/>
      <c r="AK187" s="14"/>
      <c r="AL187" s="14"/>
      <c r="AM187" s="10"/>
      <c r="AN187" s="149"/>
      <c r="AO187" s="66"/>
      <c r="AP187" s="124"/>
      <c r="AQ187" s="128"/>
      <c r="AR187" s="14"/>
      <c r="AS187" s="14"/>
      <c r="AT187" s="10"/>
      <c r="AU187" s="149"/>
      <c r="AV187" s="66"/>
      <c r="AW187" s="124"/>
      <c r="AX187" s="128"/>
      <c r="AY187" s="14"/>
      <c r="AZ187" s="14"/>
      <c r="BA187" s="10"/>
      <c r="BB187" s="149"/>
      <c r="BC187" s="66"/>
      <c r="BD187" s="124"/>
      <c r="BE187" s="128"/>
      <c r="BF187" s="14"/>
      <c r="BG187" s="14"/>
      <c r="BH187" s="10"/>
      <c r="BI187" s="149"/>
      <c r="BJ187" s="66"/>
      <c r="BK187" s="124"/>
      <c r="BL187" s="128"/>
      <c r="BM187" s="14"/>
      <c r="BN187" s="14"/>
      <c r="BO187" s="10"/>
      <c r="BP187" s="149"/>
      <c r="BQ187" s="66"/>
      <c r="BR187" s="124"/>
      <c r="BS187" s="128"/>
      <c r="BT187" s="14"/>
      <c r="BU187" s="14"/>
      <c r="BV187" s="10"/>
      <c r="BW187" s="149"/>
      <c r="BX187" s="66"/>
      <c r="BY187" s="124"/>
      <c r="BZ187" s="14"/>
      <c r="CA187" s="14"/>
      <c r="CB187" s="10"/>
      <c r="CC187" s="150"/>
      <c r="CD187" s="150"/>
      <c r="CE187" s="151"/>
      <c r="CF187" s="127"/>
      <c r="CG187" s="10"/>
      <c r="CH187" s="154"/>
    </row>
    <row r="188" spans="3:86" ht="12.75">
      <c r="C188" s="46">
        <v>20</v>
      </c>
      <c r="D188" s="5">
        <f>IF(F188=D$2,0,IF(F188&gt;=F$166,36,'AT'!J86))</f>
        <v>0</v>
      </c>
      <c r="E188" s="60" t="str">
        <f t="shared" si="65"/>
        <v>-</v>
      </c>
      <c r="F188" s="662" t="str">
        <f>IF('AT'!D86=0,$D$2,'AT'!D86)</f>
        <v>-</v>
      </c>
      <c r="G188" s="663"/>
      <c r="H188" s="656" t="str">
        <f>IF('AT'!G86=0,$D$2,'AT'!G86)</f>
        <v>-</v>
      </c>
      <c r="I188" s="656"/>
      <c r="J188" s="657" t="str">
        <f>'AT'!M86</f>
        <v>-</v>
      </c>
      <c r="K188" s="588"/>
      <c r="L188" s="47" t="str">
        <f>'AT'!O86</f>
        <v>-</v>
      </c>
      <c r="M188" s="47" t="str">
        <f>'AT'!Q86</f>
        <v>-</v>
      </c>
      <c r="N188" s="53" t="str">
        <f>IF(F188=$D$2,$D$2,IF(F188&gt;=$F$166,36/36,'AT'!J86/36))</f>
        <v>-</v>
      </c>
      <c r="O188" s="51">
        <f t="shared" si="66"/>
        <v>0</v>
      </c>
      <c r="P188" s="52">
        <f t="shared" si="67"/>
        <v>0</v>
      </c>
      <c r="Q188" s="51">
        <f t="shared" si="53"/>
        <v>0</v>
      </c>
      <c r="R188" s="52">
        <f t="shared" si="54"/>
        <v>0</v>
      </c>
      <c r="S188" s="51">
        <f t="shared" si="55"/>
        <v>0</v>
      </c>
      <c r="T188" s="52">
        <f t="shared" si="56"/>
        <v>0</v>
      </c>
      <c r="U188" s="51">
        <f t="shared" si="57"/>
        <v>0</v>
      </c>
      <c r="V188" s="52">
        <f t="shared" si="58"/>
        <v>0</v>
      </c>
      <c r="W188" s="51">
        <f t="shared" si="59"/>
        <v>0</v>
      </c>
      <c r="X188" s="52">
        <f t="shared" si="60"/>
        <v>0</v>
      </c>
      <c r="Y188" s="51">
        <f t="shared" si="61"/>
        <v>0</v>
      </c>
      <c r="Z188" s="52">
        <f t="shared" si="62"/>
        <v>0</v>
      </c>
      <c r="AA188" s="51">
        <f t="shared" si="63"/>
        <v>0</v>
      </c>
      <c r="AB188" s="129">
        <f t="shared" si="64"/>
        <v>0</v>
      </c>
      <c r="AC188" s="94"/>
      <c r="AD188" s="14"/>
      <c r="AE188" s="14"/>
      <c r="AF188" s="10"/>
      <c r="AG188" s="19"/>
      <c r="AH188" s="66"/>
      <c r="AI188" s="124"/>
      <c r="AJ188" s="94"/>
      <c r="AK188" s="14"/>
      <c r="AL188" s="14"/>
      <c r="AM188" s="10"/>
      <c r="AN188" s="149"/>
      <c r="AO188" s="66"/>
      <c r="AP188" s="124"/>
      <c r="AQ188" s="128"/>
      <c r="AR188" s="14"/>
      <c r="AS188" s="14"/>
      <c r="AT188" s="10"/>
      <c r="AU188" s="149"/>
      <c r="AV188" s="66"/>
      <c r="AW188" s="124"/>
      <c r="AX188" s="128"/>
      <c r="AY188" s="14"/>
      <c r="AZ188" s="14"/>
      <c r="BA188" s="10"/>
      <c r="BB188" s="149"/>
      <c r="BC188" s="66"/>
      <c r="BD188" s="124"/>
      <c r="BE188" s="128"/>
      <c r="BF188" s="14"/>
      <c r="BG188" s="14"/>
      <c r="BH188" s="10"/>
      <c r="BI188" s="149"/>
      <c r="BJ188" s="66"/>
      <c r="BK188" s="124"/>
      <c r="BL188" s="128"/>
      <c r="BM188" s="14"/>
      <c r="BN188" s="14"/>
      <c r="BO188" s="10"/>
      <c r="BP188" s="149"/>
      <c r="BQ188" s="66"/>
      <c r="BR188" s="124"/>
      <c r="BS188" s="128"/>
      <c r="BT188" s="14"/>
      <c r="BU188" s="14"/>
      <c r="BV188" s="10"/>
      <c r="BW188" s="149"/>
      <c r="BX188" s="66"/>
      <c r="BY188" s="124"/>
      <c r="BZ188" s="14"/>
      <c r="CA188" s="14"/>
      <c r="CB188" s="10"/>
      <c r="CC188" s="150"/>
      <c r="CD188" s="150"/>
      <c r="CE188" s="151"/>
      <c r="CF188" s="127"/>
      <c r="CG188" s="10"/>
      <c r="CH188" s="154"/>
    </row>
    <row r="189" spans="3:86" ht="12.75">
      <c r="C189" s="45">
        <v>21</v>
      </c>
      <c r="D189" s="5">
        <f>IF(F189=D$2,0,IF(F189&gt;=F$166,36,'AT'!J87))</f>
        <v>0</v>
      </c>
      <c r="E189" s="60" t="str">
        <f t="shared" si="65"/>
        <v>-</v>
      </c>
      <c r="F189" s="662" t="str">
        <f>IF('AT'!D87=0,$D$2,'AT'!D87)</f>
        <v>-</v>
      </c>
      <c r="G189" s="663"/>
      <c r="H189" s="656" t="str">
        <f>IF('AT'!G87=0,$D$2,'AT'!G87)</f>
        <v>-</v>
      </c>
      <c r="I189" s="656"/>
      <c r="J189" s="657" t="str">
        <f>'AT'!M87</f>
        <v>-</v>
      </c>
      <c r="K189" s="588"/>
      <c r="L189" s="47" t="str">
        <f>'AT'!O87</f>
        <v>-</v>
      </c>
      <c r="M189" s="47" t="str">
        <f>'AT'!Q87</f>
        <v>-</v>
      </c>
      <c r="N189" s="53" t="str">
        <f>IF(F189=$D$2,$D$2,IF(F189&gt;=$F$166,36/36,'AT'!J87/36))</f>
        <v>-</v>
      </c>
      <c r="O189" s="51">
        <f t="shared" si="66"/>
        <v>0</v>
      </c>
      <c r="P189" s="52">
        <f t="shared" si="67"/>
        <v>0</v>
      </c>
      <c r="Q189" s="51">
        <f t="shared" si="53"/>
        <v>0</v>
      </c>
      <c r="R189" s="52">
        <f t="shared" si="54"/>
        <v>0</v>
      </c>
      <c r="S189" s="51">
        <f t="shared" si="55"/>
        <v>0</v>
      </c>
      <c r="T189" s="52">
        <f t="shared" si="56"/>
        <v>0</v>
      </c>
      <c r="U189" s="51">
        <f t="shared" si="57"/>
        <v>0</v>
      </c>
      <c r="V189" s="52">
        <f t="shared" si="58"/>
        <v>0</v>
      </c>
      <c r="W189" s="51">
        <f t="shared" si="59"/>
        <v>0</v>
      </c>
      <c r="X189" s="52">
        <f t="shared" si="60"/>
        <v>0</v>
      </c>
      <c r="Y189" s="51">
        <f t="shared" si="61"/>
        <v>0</v>
      </c>
      <c r="Z189" s="52">
        <f t="shared" si="62"/>
        <v>0</v>
      </c>
      <c r="AA189" s="51">
        <f t="shared" si="63"/>
        <v>0</v>
      </c>
      <c r="AB189" s="129">
        <f t="shared" si="64"/>
        <v>0</v>
      </c>
      <c r="AC189" s="94"/>
      <c r="AD189" s="14"/>
      <c r="AE189" s="14"/>
      <c r="AF189" s="10"/>
      <c r="AG189" s="19"/>
      <c r="AH189" s="66"/>
      <c r="AI189" s="124"/>
      <c r="AJ189" s="94"/>
      <c r="AK189" s="14"/>
      <c r="AL189" s="14"/>
      <c r="AM189" s="10"/>
      <c r="AN189" s="149"/>
      <c r="AO189" s="66"/>
      <c r="AP189" s="124"/>
      <c r="AQ189" s="128"/>
      <c r="AR189" s="14"/>
      <c r="AS189" s="14"/>
      <c r="AT189" s="10"/>
      <c r="AU189" s="149"/>
      <c r="AV189" s="66"/>
      <c r="AW189" s="124"/>
      <c r="AX189" s="128"/>
      <c r="AY189" s="14"/>
      <c r="AZ189" s="14"/>
      <c r="BA189" s="10"/>
      <c r="BB189" s="149"/>
      <c r="BC189" s="66"/>
      <c r="BD189" s="124"/>
      <c r="BE189" s="128"/>
      <c r="BF189" s="14"/>
      <c r="BG189" s="14"/>
      <c r="BH189" s="10"/>
      <c r="BI189" s="149"/>
      <c r="BJ189" s="66"/>
      <c r="BK189" s="124"/>
      <c r="BL189" s="128"/>
      <c r="BM189" s="14"/>
      <c r="BN189" s="14"/>
      <c r="BO189" s="10"/>
      <c r="BP189" s="149"/>
      <c r="BQ189" s="66"/>
      <c r="BR189" s="124"/>
      <c r="BS189" s="128"/>
      <c r="BT189" s="14"/>
      <c r="BU189" s="14"/>
      <c r="BV189" s="10"/>
      <c r="BW189" s="149"/>
      <c r="BX189" s="66"/>
      <c r="BY189" s="124"/>
      <c r="BZ189" s="14"/>
      <c r="CA189" s="14"/>
      <c r="CB189" s="10"/>
      <c r="CC189" s="150"/>
      <c r="CD189" s="150"/>
      <c r="CE189" s="151"/>
      <c r="CF189" s="127"/>
      <c r="CG189" s="10"/>
      <c r="CH189" s="154"/>
    </row>
    <row r="190" spans="3:86" ht="12.75">
      <c r="C190" s="46">
        <v>22</v>
      </c>
      <c r="D190" s="5">
        <f>IF(F190=D$2,0,IF(F190&gt;=F$166,36,'AT'!J88))</f>
        <v>0</v>
      </c>
      <c r="E190" s="60" t="str">
        <f t="shared" si="65"/>
        <v>-</v>
      </c>
      <c r="F190" s="662" t="str">
        <f>IF('AT'!D88=0,$D$2,'AT'!D88)</f>
        <v>-</v>
      </c>
      <c r="G190" s="663"/>
      <c r="H190" s="656" t="str">
        <f>IF('AT'!G88=0,$D$2,'AT'!G88)</f>
        <v>-</v>
      </c>
      <c r="I190" s="656"/>
      <c r="J190" s="657" t="str">
        <f>'AT'!M88</f>
        <v>-</v>
      </c>
      <c r="K190" s="588"/>
      <c r="L190" s="47" t="str">
        <f>'AT'!O88</f>
        <v>-</v>
      </c>
      <c r="M190" s="47" t="str">
        <f>'AT'!Q88</f>
        <v>-</v>
      </c>
      <c r="N190" s="53" t="str">
        <f>IF(F190=$D$2,$D$2,IF(F190&gt;=$F$166,36/36,'AT'!J88/36))</f>
        <v>-</v>
      </c>
      <c r="O190" s="51">
        <f t="shared" si="66"/>
        <v>0</v>
      </c>
      <c r="P190" s="52">
        <f t="shared" si="67"/>
        <v>0</v>
      </c>
      <c r="Q190" s="51">
        <f t="shared" si="53"/>
        <v>0</v>
      </c>
      <c r="R190" s="52">
        <f t="shared" si="54"/>
        <v>0</v>
      </c>
      <c r="S190" s="51">
        <f t="shared" si="55"/>
        <v>0</v>
      </c>
      <c r="T190" s="52">
        <f t="shared" si="56"/>
        <v>0</v>
      </c>
      <c r="U190" s="51">
        <f t="shared" si="57"/>
        <v>0</v>
      </c>
      <c r="V190" s="52">
        <f t="shared" si="58"/>
        <v>0</v>
      </c>
      <c r="W190" s="51">
        <f t="shared" si="59"/>
        <v>0</v>
      </c>
      <c r="X190" s="52">
        <f t="shared" si="60"/>
        <v>0</v>
      </c>
      <c r="Y190" s="51">
        <f t="shared" si="61"/>
        <v>0</v>
      </c>
      <c r="Z190" s="52">
        <f t="shared" si="62"/>
        <v>0</v>
      </c>
      <c r="AA190" s="51">
        <f t="shared" si="63"/>
        <v>0</v>
      </c>
      <c r="AB190" s="129">
        <f t="shared" si="64"/>
        <v>0</v>
      </c>
      <c r="AC190" s="94"/>
      <c r="AD190" s="14"/>
      <c r="AE190" s="14"/>
      <c r="AF190" s="10"/>
      <c r="AG190" s="19"/>
      <c r="AH190" s="66"/>
      <c r="AI190" s="124"/>
      <c r="AJ190" s="94"/>
      <c r="AK190" s="14"/>
      <c r="AL190" s="14"/>
      <c r="AM190" s="10"/>
      <c r="AN190" s="149"/>
      <c r="AO190" s="66"/>
      <c r="AP190" s="124"/>
      <c r="AQ190" s="128"/>
      <c r="AR190" s="14"/>
      <c r="AS190" s="14"/>
      <c r="AT190" s="10"/>
      <c r="AU190" s="149"/>
      <c r="AV190" s="66"/>
      <c r="AW190" s="124"/>
      <c r="AX190" s="128"/>
      <c r="AY190" s="14"/>
      <c r="AZ190" s="14"/>
      <c r="BA190" s="10"/>
      <c r="BB190" s="149"/>
      <c r="BC190" s="66"/>
      <c r="BD190" s="124"/>
      <c r="BE190" s="128"/>
      <c r="BF190" s="14"/>
      <c r="BG190" s="14"/>
      <c r="BH190" s="10"/>
      <c r="BI190" s="149"/>
      <c r="BJ190" s="66"/>
      <c r="BK190" s="124"/>
      <c r="BL190" s="128"/>
      <c r="BM190" s="14"/>
      <c r="BN190" s="14"/>
      <c r="BO190" s="10"/>
      <c r="BP190" s="149"/>
      <c r="BQ190" s="66"/>
      <c r="BR190" s="124"/>
      <c r="BS190" s="128"/>
      <c r="BT190" s="14"/>
      <c r="BU190" s="14"/>
      <c r="BV190" s="10"/>
      <c r="BW190" s="149"/>
      <c r="BX190" s="66"/>
      <c r="BY190" s="124"/>
      <c r="BZ190" s="14"/>
      <c r="CA190" s="14"/>
      <c r="CB190" s="10"/>
      <c r="CC190" s="150"/>
      <c r="CD190" s="150"/>
      <c r="CE190" s="151"/>
      <c r="CF190" s="127"/>
      <c r="CG190" s="10"/>
      <c r="CH190" s="154"/>
    </row>
    <row r="191" spans="3:86" ht="12.75">
      <c r="C191" s="45">
        <v>23</v>
      </c>
      <c r="D191" s="5">
        <f>IF(F191=D$2,0,IF(F191&gt;=F$166,36,'AT'!J89))</f>
        <v>0</v>
      </c>
      <c r="E191" s="60" t="str">
        <f t="shared" si="65"/>
        <v>-</v>
      </c>
      <c r="F191" s="662" t="str">
        <f>IF('AT'!D89=0,$D$2,'AT'!D89)</f>
        <v>-</v>
      </c>
      <c r="G191" s="663"/>
      <c r="H191" s="656" t="str">
        <f>IF('AT'!G89=0,$D$2,'AT'!G89)</f>
        <v>-</v>
      </c>
      <c r="I191" s="656"/>
      <c r="J191" s="657" t="str">
        <f>'AT'!M89</f>
        <v>-</v>
      </c>
      <c r="K191" s="588"/>
      <c r="L191" s="47" t="str">
        <f>'AT'!O89</f>
        <v>-</v>
      </c>
      <c r="M191" s="47" t="str">
        <f>'AT'!Q89</f>
        <v>-</v>
      </c>
      <c r="N191" s="53" t="str">
        <f>IF(F191=$D$2,$D$2,IF(F191&gt;=$F$166,36/36,'AT'!J89/36))</f>
        <v>-</v>
      </c>
      <c r="O191" s="51">
        <f t="shared" si="66"/>
        <v>0</v>
      </c>
      <c r="P191" s="52">
        <f t="shared" si="67"/>
        <v>0</v>
      </c>
      <c r="Q191" s="51">
        <f t="shared" si="53"/>
        <v>0</v>
      </c>
      <c r="R191" s="52">
        <f t="shared" si="54"/>
        <v>0</v>
      </c>
      <c r="S191" s="51">
        <f t="shared" si="55"/>
        <v>0</v>
      </c>
      <c r="T191" s="52">
        <f t="shared" si="56"/>
        <v>0</v>
      </c>
      <c r="U191" s="51">
        <f t="shared" si="57"/>
        <v>0</v>
      </c>
      <c r="V191" s="52">
        <f t="shared" si="58"/>
        <v>0</v>
      </c>
      <c r="W191" s="51">
        <f t="shared" si="59"/>
        <v>0</v>
      </c>
      <c r="X191" s="52">
        <f t="shared" si="60"/>
        <v>0</v>
      </c>
      <c r="Y191" s="51">
        <f t="shared" si="61"/>
        <v>0</v>
      </c>
      <c r="Z191" s="52">
        <f t="shared" si="62"/>
        <v>0</v>
      </c>
      <c r="AA191" s="51">
        <f t="shared" si="63"/>
        <v>0</v>
      </c>
      <c r="AB191" s="129">
        <f t="shared" si="64"/>
        <v>0</v>
      </c>
      <c r="AC191" s="94"/>
      <c r="AD191" s="14"/>
      <c r="AE191" s="14"/>
      <c r="AF191" s="10"/>
      <c r="AG191" s="19"/>
      <c r="AH191" s="152"/>
      <c r="AI191" s="124"/>
      <c r="AJ191" s="94"/>
      <c r="AK191" s="14"/>
      <c r="AL191" s="14"/>
      <c r="AM191" s="10"/>
      <c r="AN191" s="149"/>
      <c r="AO191" s="66"/>
      <c r="AP191" s="124"/>
      <c r="AQ191" s="128"/>
      <c r="AR191" s="14"/>
      <c r="AS191" s="14"/>
      <c r="AT191" s="10"/>
      <c r="AU191" s="149"/>
      <c r="AV191" s="66"/>
      <c r="AW191" s="124"/>
      <c r="AX191" s="128"/>
      <c r="AY191" s="14"/>
      <c r="AZ191" s="14"/>
      <c r="BA191" s="153"/>
      <c r="BB191" s="149"/>
      <c r="BC191" s="66"/>
      <c r="BD191" s="124"/>
      <c r="BE191" s="128"/>
      <c r="BF191" s="14"/>
      <c r="BG191" s="14"/>
      <c r="BH191" s="124"/>
      <c r="BI191" s="149"/>
      <c r="BJ191" s="66"/>
      <c r="BK191" s="124"/>
      <c r="BL191" s="128"/>
      <c r="BM191" s="14"/>
      <c r="BN191" s="14"/>
      <c r="BO191" s="153"/>
      <c r="BP191" s="149"/>
      <c r="BQ191" s="152"/>
      <c r="BR191" s="124"/>
      <c r="BS191" s="128"/>
      <c r="BT191" s="14"/>
      <c r="BU191" s="14"/>
      <c r="BV191" s="153"/>
      <c r="BW191" s="149"/>
      <c r="BX191" s="152"/>
      <c r="BY191" s="124"/>
      <c r="BZ191" s="14"/>
      <c r="CA191" s="14"/>
      <c r="CB191" s="10"/>
      <c r="CC191" s="150"/>
      <c r="CD191" s="150"/>
      <c r="CE191" s="151"/>
      <c r="CF191" s="127"/>
      <c r="CG191" s="10"/>
      <c r="CH191" s="154"/>
    </row>
    <row r="192" spans="3:86" ht="12.75">
      <c r="C192" s="46">
        <v>24</v>
      </c>
      <c r="D192" s="5">
        <f>IF(F192=D$2,0,IF(F192&gt;=F$166,36,'AT'!J90))</f>
        <v>0</v>
      </c>
      <c r="E192" s="60" t="str">
        <f t="shared" si="65"/>
        <v>-</v>
      </c>
      <c r="F192" s="662" t="str">
        <f>IF('AT'!D90=0,$D$2,'AT'!D90)</f>
        <v>-</v>
      </c>
      <c r="G192" s="663"/>
      <c r="H192" s="656" t="str">
        <f>IF('AT'!G90=0,$D$2,'AT'!G90)</f>
        <v>-</v>
      </c>
      <c r="I192" s="656"/>
      <c r="J192" s="657" t="str">
        <f>'AT'!M90</f>
        <v>-</v>
      </c>
      <c r="K192" s="588"/>
      <c r="L192" s="47" t="str">
        <f>'AT'!O90</f>
        <v>-</v>
      </c>
      <c r="M192" s="47" t="str">
        <f>'AT'!Q90</f>
        <v>-</v>
      </c>
      <c r="N192" s="53" t="str">
        <f>IF(F192=$D$2,$D$2,IF(F192&gt;=$F$166,36/36,'AT'!J90/36))</f>
        <v>-</v>
      </c>
      <c r="O192" s="51">
        <f t="shared" si="66"/>
        <v>0</v>
      </c>
      <c r="P192" s="52">
        <f t="shared" si="67"/>
        <v>0</v>
      </c>
      <c r="Q192" s="51">
        <f t="shared" si="53"/>
        <v>0</v>
      </c>
      <c r="R192" s="52">
        <f t="shared" si="54"/>
        <v>0</v>
      </c>
      <c r="S192" s="51">
        <f t="shared" si="55"/>
        <v>0</v>
      </c>
      <c r="T192" s="52">
        <f t="shared" si="56"/>
        <v>0</v>
      </c>
      <c r="U192" s="51">
        <f t="shared" si="57"/>
        <v>0</v>
      </c>
      <c r="V192" s="52">
        <f t="shared" si="58"/>
        <v>0</v>
      </c>
      <c r="W192" s="51">
        <f t="shared" si="59"/>
        <v>0</v>
      </c>
      <c r="X192" s="52">
        <f t="shared" si="60"/>
        <v>0</v>
      </c>
      <c r="Y192" s="51">
        <f t="shared" si="61"/>
        <v>0</v>
      </c>
      <c r="Z192" s="52">
        <f t="shared" si="62"/>
        <v>0</v>
      </c>
      <c r="AA192" s="51">
        <f t="shared" si="63"/>
        <v>0</v>
      </c>
      <c r="AB192" s="129">
        <f t="shared" si="64"/>
        <v>0</v>
      </c>
      <c r="AC192" s="94"/>
      <c r="AD192" s="14"/>
      <c r="AE192" s="14"/>
      <c r="AF192" s="10"/>
      <c r="AG192" s="19"/>
      <c r="AH192" s="66"/>
      <c r="AI192" s="124"/>
      <c r="AJ192" s="94"/>
      <c r="AK192" s="14"/>
      <c r="AL192" s="14"/>
      <c r="AM192" s="10"/>
      <c r="AN192" s="149"/>
      <c r="AO192" s="66"/>
      <c r="AP192" s="124"/>
      <c r="AQ192" s="128"/>
      <c r="AR192" s="14"/>
      <c r="AS192" s="14"/>
      <c r="AT192" s="10"/>
      <c r="AU192" s="149"/>
      <c r="AV192" s="66"/>
      <c r="AW192" s="124"/>
      <c r="AX192" s="128"/>
      <c r="AY192" s="14"/>
      <c r="AZ192" s="14"/>
      <c r="BA192" s="10"/>
      <c r="BB192" s="149"/>
      <c r="BC192" s="66"/>
      <c r="BD192" s="124"/>
      <c r="BE192" s="128"/>
      <c r="BF192" s="14"/>
      <c r="BG192" s="14"/>
      <c r="BH192" s="10"/>
      <c r="BI192" s="149"/>
      <c r="BJ192" s="66"/>
      <c r="BK192" s="124"/>
      <c r="BL192" s="128"/>
      <c r="BM192" s="14"/>
      <c r="BN192" s="14"/>
      <c r="BO192" s="10"/>
      <c r="BP192" s="149"/>
      <c r="BQ192" s="66"/>
      <c r="BR192" s="124"/>
      <c r="BS192" s="128"/>
      <c r="BT192" s="14"/>
      <c r="BU192" s="14"/>
      <c r="BV192" s="10"/>
      <c r="BW192" s="149"/>
      <c r="BX192" s="66"/>
      <c r="BY192" s="124"/>
      <c r="BZ192" s="14"/>
      <c r="CA192" s="14"/>
      <c r="CB192" s="10"/>
      <c r="CC192" s="150"/>
      <c r="CD192" s="150"/>
      <c r="CE192" s="151"/>
      <c r="CF192" s="127"/>
      <c r="CG192" s="10"/>
      <c r="CH192" s="154"/>
    </row>
    <row r="193" spans="3:86" ht="12.75">
      <c r="C193" s="45">
        <v>25</v>
      </c>
      <c r="D193" s="5">
        <f>IF(F193=D$2,0,IF(F193&gt;=F$166,36,'AT'!J91))</f>
        <v>0</v>
      </c>
      <c r="E193" s="60" t="str">
        <f t="shared" si="65"/>
        <v>-</v>
      </c>
      <c r="F193" s="662" t="str">
        <f>IF('AT'!D91=0,$D$2,'AT'!D91)</f>
        <v>-</v>
      </c>
      <c r="G193" s="663"/>
      <c r="H193" s="656" t="str">
        <f>IF('AT'!G91=0,$D$2,'AT'!G91)</f>
        <v>-</v>
      </c>
      <c r="I193" s="656"/>
      <c r="J193" s="657" t="str">
        <f>'AT'!M91</f>
        <v>-</v>
      </c>
      <c r="K193" s="588"/>
      <c r="L193" s="47" t="str">
        <f>'AT'!O91</f>
        <v>-</v>
      </c>
      <c r="M193" s="47" t="str">
        <f>'AT'!Q91</f>
        <v>-</v>
      </c>
      <c r="N193" s="53" t="str">
        <f>IF(F193=$D$2,$D$2,IF(F193&gt;=$F$166,36/36,'AT'!J91/36))</f>
        <v>-</v>
      </c>
      <c r="O193" s="51">
        <f t="shared" si="66"/>
        <v>0</v>
      </c>
      <c r="P193" s="52">
        <f t="shared" si="67"/>
        <v>0</v>
      </c>
      <c r="Q193" s="51">
        <f t="shared" si="53"/>
        <v>0</v>
      </c>
      <c r="R193" s="52">
        <f t="shared" si="54"/>
        <v>0</v>
      </c>
      <c r="S193" s="51">
        <f t="shared" si="55"/>
        <v>0</v>
      </c>
      <c r="T193" s="52">
        <f t="shared" si="56"/>
        <v>0</v>
      </c>
      <c r="U193" s="51">
        <f t="shared" si="57"/>
        <v>0</v>
      </c>
      <c r="V193" s="52">
        <f t="shared" si="58"/>
        <v>0</v>
      </c>
      <c r="W193" s="51">
        <f t="shared" si="59"/>
        <v>0</v>
      </c>
      <c r="X193" s="52">
        <f t="shared" si="60"/>
        <v>0</v>
      </c>
      <c r="Y193" s="51">
        <f t="shared" si="61"/>
        <v>0</v>
      </c>
      <c r="Z193" s="52">
        <f t="shared" si="62"/>
        <v>0</v>
      </c>
      <c r="AA193" s="51">
        <f t="shared" si="63"/>
        <v>0</v>
      </c>
      <c r="AB193" s="129">
        <f t="shared" si="64"/>
        <v>0</v>
      </c>
      <c r="AC193" s="94"/>
      <c r="AD193" s="14"/>
      <c r="AE193" s="14"/>
      <c r="AF193" s="10"/>
      <c r="AG193" s="19"/>
      <c r="AH193" s="66"/>
      <c r="AI193" s="124"/>
      <c r="AJ193" s="94"/>
      <c r="AK193" s="14"/>
      <c r="AL193" s="14"/>
      <c r="AM193" s="10"/>
      <c r="AN193" s="149"/>
      <c r="AO193" s="66"/>
      <c r="AP193" s="124"/>
      <c r="AQ193" s="128"/>
      <c r="AR193" s="14"/>
      <c r="AS193" s="14"/>
      <c r="AT193" s="10"/>
      <c r="AU193" s="149"/>
      <c r="AV193" s="66"/>
      <c r="AW193" s="124"/>
      <c r="AX193" s="128"/>
      <c r="AY193" s="14"/>
      <c r="AZ193" s="14"/>
      <c r="BA193" s="10"/>
      <c r="BB193" s="149"/>
      <c r="BC193" s="66"/>
      <c r="BD193" s="124"/>
      <c r="BE193" s="128"/>
      <c r="BF193" s="14"/>
      <c r="BG193" s="14"/>
      <c r="BH193" s="10"/>
      <c r="BI193" s="149"/>
      <c r="BJ193" s="66"/>
      <c r="BK193" s="124"/>
      <c r="BL193" s="128"/>
      <c r="BM193" s="14"/>
      <c r="BN193" s="14"/>
      <c r="BO193" s="10"/>
      <c r="BP193" s="149"/>
      <c r="BQ193" s="66"/>
      <c r="BR193" s="124"/>
      <c r="BS193" s="128"/>
      <c r="BT193" s="14"/>
      <c r="BU193" s="14"/>
      <c r="BV193" s="10"/>
      <c r="BW193" s="149"/>
      <c r="BX193" s="66"/>
      <c r="BY193" s="124"/>
      <c r="BZ193" s="14"/>
      <c r="CA193" s="14"/>
      <c r="CB193" s="10"/>
      <c r="CC193" s="150"/>
      <c r="CD193" s="150"/>
      <c r="CE193" s="151"/>
      <c r="CF193" s="127"/>
      <c r="CG193" s="10"/>
      <c r="CH193" s="154"/>
    </row>
    <row r="194" spans="12:30" ht="12.75">
      <c r="L194" s="328" t="s">
        <v>95</v>
      </c>
      <c r="M194" s="553"/>
      <c r="N194" s="659"/>
      <c r="O194" s="123">
        <f aca="true" t="shared" si="68" ref="O194:AB194">SUM(O169:O193)</f>
        <v>0</v>
      </c>
      <c r="P194" s="133">
        <f t="shared" si="68"/>
        <v>0</v>
      </c>
      <c r="Q194" s="123">
        <f t="shared" si="68"/>
        <v>0</v>
      </c>
      <c r="R194" s="133">
        <f t="shared" si="68"/>
        <v>0</v>
      </c>
      <c r="S194" s="123">
        <f t="shared" si="68"/>
        <v>0</v>
      </c>
      <c r="T194" s="133">
        <f t="shared" si="68"/>
        <v>0</v>
      </c>
      <c r="U194" s="123">
        <f t="shared" si="68"/>
        <v>0</v>
      </c>
      <c r="V194" s="133">
        <f t="shared" si="68"/>
        <v>0</v>
      </c>
      <c r="W194" s="123">
        <f t="shared" si="68"/>
        <v>0</v>
      </c>
      <c r="X194" s="133">
        <f t="shared" si="68"/>
        <v>0</v>
      </c>
      <c r="Y194" s="123">
        <f t="shared" si="68"/>
        <v>0</v>
      </c>
      <c r="Z194" s="133">
        <f t="shared" si="68"/>
        <v>0</v>
      </c>
      <c r="AA194" s="123">
        <f t="shared" si="68"/>
        <v>0</v>
      </c>
      <c r="AB194" s="122">
        <f t="shared" si="68"/>
        <v>0</v>
      </c>
      <c r="AC194" s="94"/>
      <c r="AD194" s="14"/>
    </row>
    <row r="195" spans="5:30" ht="12.75">
      <c r="E195" s="656" t="s">
        <v>125</v>
      </c>
      <c r="F195" s="656"/>
      <c r="G195" s="656"/>
      <c r="H195" s="656"/>
      <c r="I195" s="656"/>
      <c r="J195" s="656"/>
      <c r="K195" s="656"/>
      <c r="L195" s="656"/>
      <c r="M195" s="28">
        <f>'AT'!Q93</f>
        <v>0</v>
      </c>
      <c r="N195" s="57">
        <f>IF(M195=0,0,1)</f>
        <v>0</v>
      </c>
      <c r="O195" s="160"/>
      <c r="P195" s="52">
        <f>IF($N195=$O$167/36,$M195,0)</f>
        <v>0</v>
      </c>
      <c r="Q195" s="160"/>
      <c r="R195" s="52">
        <f>IF($N195=$Q$167/36,$M195,0)</f>
        <v>0</v>
      </c>
      <c r="S195" s="160"/>
      <c r="T195" s="52">
        <f>IF($N195=$S$167/36,$M195,0)</f>
        <v>0</v>
      </c>
      <c r="U195" s="160"/>
      <c r="V195" s="52">
        <f>IF($N195=$U$167/36,$M195,0)</f>
        <v>0</v>
      </c>
      <c r="W195" s="160"/>
      <c r="X195" s="52">
        <f>IF($N195=$W$167/36,$M195,0)</f>
        <v>0</v>
      </c>
      <c r="Y195" s="160"/>
      <c r="Z195" s="52">
        <f>IF($N195=$Y$167/36,$M195,0)</f>
        <v>0</v>
      </c>
      <c r="AA195" s="160"/>
      <c r="AB195" s="129">
        <f>IF($N195=$AA$167/36,$M195,0)</f>
        <v>0</v>
      </c>
      <c r="AC195" s="94"/>
      <c r="AD195" s="14"/>
    </row>
    <row r="196" spans="12:30" ht="12.75">
      <c r="L196" s="328" t="s">
        <v>96</v>
      </c>
      <c r="M196" s="553"/>
      <c r="N196" s="659"/>
      <c r="O196" s="123">
        <f>O194+ROUND(((P194+P195-1)/30),0)</f>
        <v>0</v>
      </c>
      <c r="P196" s="135"/>
      <c r="Q196" s="170">
        <f>Q194+ROUND(((R194+R195-1)/30),0)</f>
        <v>0</v>
      </c>
      <c r="R196" s="135"/>
      <c r="S196" s="172">
        <f>S194+ROUND(((T194+T195-1)/30),0)</f>
        <v>0</v>
      </c>
      <c r="T196" s="135"/>
      <c r="U196" s="174">
        <f>U194+ROUND(((V194+V195-1)/30),0)</f>
        <v>0</v>
      </c>
      <c r="V196" s="135"/>
      <c r="W196" s="176">
        <f>W194+ROUND(((X194+X195-1)/30),0)</f>
        <v>0</v>
      </c>
      <c r="X196" s="135"/>
      <c r="Y196" s="178">
        <f>Y194+ROUND(((Z194+Z195-1)/30),0)</f>
        <v>0</v>
      </c>
      <c r="Z196" s="135"/>
      <c r="AA196" s="180">
        <f>AA194+ROUND(((AB194+AB195-1)/30),0)</f>
        <v>0</v>
      </c>
      <c r="AB196" s="136"/>
      <c r="AC196" s="94"/>
      <c r="AD196" s="14"/>
    </row>
    <row r="197" spans="12:30" ht="12.75">
      <c r="L197" s="503" t="s">
        <v>97</v>
      </c>
      <c r="M197" s="504"/>
      <c r="N197" s="655"/>
      <c r="O197" s="101" t="s">
        <v>4</v>
      </c>
      <c r="P197" s="119">
        <f>P194+P195-((ROUND(((P194+P195-1)/30),0)*30))</f>
        <v>0</v>
      </c>
      <c r="Q197" s="101" t="s">
        <v>4</v>
      </c>
      <c r="R197" s="119">
        <f>R194+R195-((ROUND(((R194+R195-1)/30),0)*30))</f>
        <v>0</v>
      </c>
      <c r="S197" s="101" t="s">
        <v>4</v>
      </c>
      <c r="T197" s="119">
        <f>T194+T195-((ROUND(((T194+T195-1)/30),0)*30))</f>
        <v>0</v>
      </c>
      <c r="U197" s="101" t="s">
        <v>4</v>
      </c>
      <c r="V197" s="119">
        <f>V194+V195-((ROUND(((V194+V195-1)/30),0)*30))</f>
        <v>0</v>
      </c>
      <c r="W197" s="101" t="s">
        <v>4</v>
      </c>
      <c r="X197" s="119">
        <f>X194+X195-((ROUND(((X194+X195-1)/30),0)*30))</f>
        <v>0</v>
      </c>
      <c r="Y197" s="101" t="s">
        <v>4</v>
      </c>
      <c r="Z197" s="119">
        <f>Z194+Z195-((ROUND(((Z194+Z195-1)/30),0)*30))</f>
        <v>0</v>
      </c>
      <c r="AA197" s="101" t="s">
        <v>4</v>
      </c>
      <c r="AB197" s="119">
        <f>AB194+AB195-((ROUND(((AB194+AB195-1)/30),0)*30))</f>
        <v>0</v>
      </c>
      <c r="AC197" s="94"/>
      <c r="AD197" s="14"/>
    </row>
    <row r="198" spans="12:30" ht="13.5" thickBot="1">
      <c r="L198" s="328" t="s">
        <v>93</v>
      </c>
      <c r="M198" s="553"/>
      <c r="N198" s="659"/>
      <c r="O198" s="329">
        <f>O167</f>
        <v>0</v>
      </c>
      <c r="P198" s="649"/>
      <c r="Q198" s="329">
        <f>Q167</f>
        <v>0</v>
      </c>
      <c r="R198" s="649"/>
      <c r="S198" s="329">
        <f>S167</f>
        <v>0</v>
      </c>
      <c r="T198" s="649"/>
      <c r="U198" s="329">
        <f>U167</f>
        <v>0</v>
      </c>
      <c r="V198" s="649"/>
      <c r="W198" s="329">
        <f>W167</f>
        <v>0</v>
      </c>
      <c r="X198" s="649"/>
      <c r="Y198" s="329">
        <f>Y167</f>
        <v>0</v>
      </c>
      <c r="Z198" s="649"/>
      <c r="AA198" s="654">
        <f>AA167</f>
        <v>0</v>
      </c>
      <c r="AB198" s="588"/>
      <c r="AC198" s="94" t="s">
        <v>55</v>
      </c>
      <c r="AD198" s="14" t="s">
        <v>3</v>
      </c>
    </row>
    <row r="199" spans="12:30" ht="13.5" thickBot="1">
      <c r="L199" s="503" t="s">
        <v>98</v>
      </c>
      <c r="M199" s="504"/>
      <c r="N199" s="655"/>
      <c r="O199" s="14"/>
      <c r="P199" s="43">
        <f>IF(P197&gt;0,P197,0)</f>
        <v>0</v>
      </c>
      <c r="Q199" s="14"/>
      <c r="R199" s="43">
        <f>IF(R197&gt;0,R197,0)</f>
        <v>0</v>
      </c>
      <c r="S199" s="14"/>
      <c r="T199" s="43">
        <f>IF(T197&gt;0,T197,0)</f>
        <v>0</v>
      </c>
      <c r="U199" s="14"/>
      <c r="V199" s="43">
        <f>IF(V197&gt;0,V197,0)</f>
        <v>0</v>
      </c>
      <c r="W199" s="14"/>
      <c r="X199" s="43">
        <f>IF(X197&gt;0,X197,0)</f>
        <v>0</v>
      </c>
      <c r="Y199" s="14"/>
      <c r="Z199" s="43">
        <f>IF(Z197&gt;0,Z197,0)</f>
        <v>0</v>
      </c>
      <c r="AA199" s="14"/>
      <c r="AB199" s="121">
        <f>IF(AB197&gt;0,AB197,0)</f>
        <v>0</v>
      </c>
      <c r="AC199" s="138">
        <f>SUM(P199:AB199)</f>
        <v>0</v>
      </c>
      <c r="AD199" s="182">
        <f>ROUND((AC199-1)/30,0)</f>
        <v>0</v>
      </c>
    </row>
    <row r="200" spans="12:30" ht="13.5" thickBot="1">
      <c r="L200" s="503" t="s">
        <v>99</v>
      </c>
      <c r="M200" s="504"/>
      <c r="N200" s="655"/>
      <c r="O200" s="14"/>
      <c r="P200" s="53">
        <f>P199*0.05*AE157</f>
        <v>0</v>
      </c>
      <c r="Q200" s="71"/>
      <c r="R200" s="53">
        <f>R199*0.05*AE158</f>
        <v>0</v>
      </c>
      <c r="S200" s="71"/>
      <c r="T200" s="53">
        <f>T199*0.05*AE159</f>
        <v>0</v>
      </c>
      <c r="U200" s="71"/>
      <c r="V200" s="53">
        <f>V199*0.05*AE160</f>
        <v>0</v>
      </c>
      <c r="W200" s="71"/>
      <c r="X200" s="53">
        <f>X199*0.05*AE161</f>
        <v>0</v>
      </c>
      <c r="Y200" s="71"/>
      <c r="Z200" s="53">
        <f>Z199*0.05*AE162</f>
        <v>0</v>
      </c>
      <c r="AA200" s="71"/>
      <c r="AB200" s="117">
        <f>AB199*0.05*AE163</f>
        <v>0</v>
      </c>
      <c r="AC200" s="139">
        <f>SUM(P200:AB200)</f>
        <v>0</v>
      </c>
      <c r="AD200" s="14" t="s">
        <v>52</v>
      </c>
    </row>
    <row r="201" spans="12:30" ht="13.5" thickBot="1">
      <c r="L201" s="503" t="s">
        <v>100</v>
      </c>
      <c r="M201" s="504"/>
      <c r="N201" s="655"/>
      <c r="O201" s="14"/>
      <c r="P201" s="14"/>
      <c r="Q201" s="14"/>
      <c r="R201" s="14"/>
      <c r="S201" s="14"/>
      <c r="T201" s="14"/>
      <c r="U201" s="14"/>
      <c r="V201" s="14"/>
      <c r="W201" s="14"/>
      <c r="X201" s="14"/>
      <c r="Y201" s="14"/>
      <c r="Z201" s="14"/>
      <c r="AA201" s="14"/>
      <c r="AB201" s="14"/>
      <c r="AC201" s="137">
        <f>IF(AC199=0,0,AC200/AC199)</f>
        <v>0</v>
      </c>
      <c r="AD201" s="183">
        <f>AC201*AD199</f>
        <v>0</v>
      </c>
    </row>
    <row r="203" spans="5:16" ht="12.75">
      <c r="E203" s="635" t="s">
        <v>108</v>
      </c>
      <c r="F203" s="636"/>
      <c r="G203" s="636"/>
      <c r="H203" s="636"/>
      <c r="I203" s="636"/>
      <c r="J203" s="636"/>
      <c r="K203" s="636"/>
      <c r="L203" s="636"/>
      <c r="M203" s="636"/>
      <c r="N203" s="636"/>
      <c r="O203" s="636"/>
      <c r="P203" s="637"/>
    </row>
    <row r="204" spans="5:16" ht="12.75">
      <c r="E204" s="588" t="s">
        <v>101</v>
      </c>
      <c r="F204" s="588"/>
      <c r="G204" s="588"/>
      <c r="H204" s="588"/>
      <c r="I204" s="117">
        <f aca="true" t="shared" si="69" ref="I204:I210">0.05*AE157</f>
        <v>0</v>
      </c>
      <c r="J204" s="113" t="s">
        <v>102</v>
      </c>
      <c r="K204" s="47">
        <f>O196</f>
        <v>0</v>
      </c>
      <c r="L204" s="588" t="s">
        <v>103</v>
      </c>
      <c r="M204" s="588"/>
      <c r="N204" s="588"/>
      <c r="O204" s="588"/>
      <c r="P204" s="15">
        <f>I204*K204</f>
        <v>0</v>
      </c>
    </row>
    <row r="205" spans="5:16" ht="12.75">
      <c r="E205" s="588" t="s">
        <v>101</v>
      </c>
      <c r="F205" s="588"/>
      <c r="G205" s="588"/>
      <c r="H205" s="588"/>
      <c r="I205" s="117">
        <f t="shared" si="69"/>
        <v>0</v>
      </c>
      <c r="J205" s="113" t="s">
        <v>102</v>
      </c>
      <c r="K205" s="169">
        <f>Q196</f>
        <v>0</v>
      </c>
      <c r="L205" s="588" t="s">
        <v>103</v>
      </c>
      <c r="M205" s="588"/>
      <c r="N205" s="588"/>
      <c r="O205" s="588"/>
      <c r="P205" s="15">
        <f aca="true" t="shared" si="70" ref="P205:P210">I205*K205</f>
        <v>0</v>
      </c>
    </row>
    <row r="206" spans="5:16" ht="12.75">
      <c r="E206" s="588" t="s">
        <v>101</v>
      </c>
      <c r="F206" s="588"/>
      <c r="G206" s="588"/>
      <c r="H206" s="588"/>
      <c r="I206" s="117">
        <f t="shared" si="69"/>
        <v>0</v>
      </c>
      <c r="J206" s="113" t="s">
        <v>102</v>
      </c>
      <c r="K206" s="171">
        <f>S196</f>
        <v>0</v>
      </c>
      <c r="L206" s="588" t="s">
        <v>103</v>
      </c>
      <c r="M206" s="588"/>
      <c r="N206" s="588"/>
      <c r="O206" s="588"/>
      <c r="P206" s="15">
        <f t="shared" si="70"/>
        <v>0</v>
      </c>
    </row>
    <row r="207" spans="5:16" ht="12.75">
      <c r="E207" s="588" t="s">
        <v>101</v>
      </c>
      <c r="F207" s="588"/>
      <c r="G207" s="588"/>
      <c r="H207" s="588"/>
      <c r="I207" s="117">
        <f t="shared" si="69"/>
        <v>0</v>
      </c>
      <c r="J207" s="113" t="s">
        <v>102</v>
      </c>
      <c r="K207" s="173">
        <f>U196</f>
        <v>0</v>
      </c>
      <c r="L207" s="588" t="s">
        <v>103</v>
      </c>
      <c r="M207" s="588"/>
      <c r="N207" s="588"/>
      <c r="O207" s="588"/>
      <c r="P207" s="15">
        <f t="shared" si="70"/>
        <v>0</v>
      </c>
    </row>
    <row r="208" spans="5:16" ht="12.75">
      <c r="E208" s="588" t="s">
        <v>101</v>
      </c>
      <c r="F208" s="588"/>
      <c r="G208" s="588"/>
      <c r="H208" s="588"/>
      <c r="I208" s="117">
        <f t="shared" si="69"/>
        <v>0</v>
      </c>
      <c r="J208" s="113" t="s">
        <v>102</v>
      </c>
      <c r="K208" s="175">
        <f>W$78</f>
        <v>0</v>
      </c>
      <c r="L208" s="588" t="s">
        <v>103</v>
      </c>
      <c r="M208" s="588"/>
      <c r="N208" s="588"/>
      <c r="O208" s="588"/>
      <c r="P208" s="15">
        <f t="shared" si="70"/>
        <v>0</v>
      </c>
    </row>
    <row r="209" spans="5:16" ht="12.75">
      <c r="E209" s="588" t="s">
        <v>101</v>
      </c>
      <c r="F209" s="588"/>
      <c r="G209" s="588"/>
      <c r="H209" s="588"/>
      <c r="I209" s="117">
        <f t="shared" si="69"/>
        <v>0</v>
      </c>
      <c r="J209" s="113" t="s">
        <v>102</v>
      </c>
      <c r="K209" s="177">
        <f>Y196</f>
        <v>0</v>
      </c>
      <c r="L209" s="588" t="s">
        <v>103</v>
      </c>
      <c r="M209" s="588"/>
      <c r="N209" s="588"/>
      <c r="O209" s="588"/>
      <c r="P209" s="15">
        <f t="shared" si="70"/>
        <v>0</v>
      </c>
    </row>
    <row r="210" spans="5:16" ht="12.75">
      <c r="E210" s="588" t="s">
        <v>101</v>
      </c>
      <c r="F210" s="588"/>
      <c r="G210" s="588"/>
      <c r="H210" s="588"/>
      <c r="I210" s="117">
        <f t="shared" si="69"/>
        <v>0</v>
      </c>
      <c r="J210" s="113" t="s">
        <v>102</v>
      </c>
      <c r="K210" s="179">
        <f>AA196</f>
        <v>0</v>
      </c>
      <c r="L210" s="588" t="s">
        <v>103</v>
      </c>
      <c r="M210" s="588"/>
      <c r="N210" s="588"/>
      <c r="O210" s="588"/>
      <c r="P210" s="15">
        <f t="shared" si="70"/>
        <v>0</v>
      </c>
    </row>
    <row r="211" spans="5:16" ht="13.5" thickBot="1">
      <c r="E211" s="588" t="s">
        <v>101</v>
      </c>
      <c r="F211" s="588"/>
      <c r="G211" s="588"/>
      <c r="H211" s="588"/>
      <c r="I211" s="117">
        <f>AC201</f>
        <v>0</v>
      </c>
      <c r="J211" s="113" t="s">
        <v>102</v>
      </c>
      <c r="K211" s="181">
        <f>AD199</f>
        <v>0</v>
      </c>
      <c r="L211" s="588" t="s">
        <v>103</v>
      </c>
      <c r="M211" s="588"/>
      <c r="N211" s="588"/>
      <c r="O211" s="588"/>
      <c r="P211" s="120">
        <f>I211*K211</f>
        <v>0</v>
      </c>
    </row>
    <row r="212" spans="5:16" ht="13.5" thickBot="1">
      <c r="E212" s="328" t="s">
        <v>104</v>
      </c>
      <c r="F212" s="553"/>
      <c r="G212" s="553"/>
      <c r="H212" s="329"/>
      <c r="I212" s="117">
        <f>IF(K212=0,0,P212/K212)</f>
        <v>0</v>
      </c>
      <c r="J212" s="113" t="s">
        <v>110</v>
      </c>
      <c r="K212" s="47">
        <f>SUM(K204:K211)</f>
        <v>0</v>
      </c>
      <c r="L212" s="588" t="s">
        <v>107</v>
      </c>
      <c r="M212" s="588"/>
      <c r="N212" s="588"/>
      <c r="O212" s="588"/>
      <c r="P212" s="141">
        <f>SUM(P204:P211)</f>
        <v>0</v>
      </c>
    </row>
  </sheetData>
  <sheetProtection/>
  <mergeCells count="398">
    <mergeCell ref="E211:H211"/>
    <mergeCell ref="L211:O211"/>
    <mergeCell ref="E212:H212"/>
    <mergeCell ref="L212:O212"/>
    <mergeCell ref="E208:H208"/>
    <mergeCell ref="L208:O208"/>
    <mergeCell ref="E209:H209"/>
    <mergeCell ref="L209:O209"/>
    <mergeCell ref="E210:H210"/>
    <mergeCell ref="L210:O210"/>
    <mergeCell ref="E205:H205"/>
    <mergeCell ref="L205:O205"/>
    <mergeCell ref="E206:H206"/>
    <mergeCell ref="L206:O206"/>
    <mergeCell ref="E207:H207"/>
    <mergeCell ref="L207:O207"/>
    <mergeCell ref="E153:H153"/>
    <mergeCell ref="L153:O153"/>
    <mergeCell ref="L194:N194"/>
    <mergeCell ref="F190:G190"/>
    <mergeCell ref="H190:I190"/>
    <mergeCell ref="J190:K190"/>
    <mergeCell ref="F187:G187"/>
    <mergeCell ref="H187:I187"/>
    <mergeCell ref="J187:K187"/>
    <mergeCell ref="H189:I189"/>
    <mergeCell ref="O139:P139"/>
    <mergeCell ref="L142:N142"/>
    <mergeCell ref="E144:P144"/>
    <mergeCell ref="E145:H145"/>
    <mergeCell ref="L145:O145"/>
    <mergeCell ref="L152:O152"/>
    <mergeCell ref="O107:P107"/>
    <mergeCell ref="F107:G107"/>
    <mergeCell ref="H107:M107"/>
    <mergeCell ref="L140:N140"/>
    <mergeCell ref="L141:N141"/>
    <mergeCell ref="F110:G110"/>
    <mergeCell ref="H110:I110"/>
    <mergeCell ref="J110:K110"/>
    <mergeCell ref="F111:G111"/>
    <mergeCell ref="H111:I111"/>
    <mergeCell ref="Y139:Z139"/>
    <mergeCell ref="AA139:AB139"/>
    <mergeCell ref="U139:V139"/>
    <mergeCell ref="W139:X139"/>
    <mergeCell ref="F109:G109"/>
    <mergeCell ref="H109:I109"/>
    <mergeCell ref="J109:K109"/>
    <mergeCell ref="J111:K111"/>
    <mergeCell ref="Q139:R139"/>
    <mergeCell ref="S139:T139"/>
    <mergeCell ref="E92:H92"/>
    <mergeCell ref="L92:O92"/>
    <mergeCell ref="E93:H93"/>
    <mergeCell ref="L93:O93"/>
    <mergeCell ref="E94:H94"/>
    <mergeCell ref="L94:O94"/>
    <mergeCell ref="E89:H89"/>
    <mergeCell ref="L89:O89"/>
    <mergeCell ref="E90:H90"/>
    <mergeCell ref="L90:O90"/>
    <mergeCell ref="E91:H91"/>
    <mergeCell ref="L91:O91"/>
    <mergeCell ref="U80:V80"/>
    <mergeCell ref="O80:P80"/>
    <mergeCell ref="Q80:R80"/>
    <mergeCell ref="S80:T80"/>
    <mergeCell ref="E86:H86"/>
    <mergeCell ref="L86:O86"/>
    <mergeCell ref="F65:G65"/>
    <mergeCell ref="F66:G66"/>
    <mergeCell ref="F67:G67"/>
    <mergeCell ref="F68:G68"/>
    <mergeCell ref="F69:G69"/>
    <mergeCell ref="F70:G70"/>
    <mergeCell ref="L78:N78"/>
    <mergeCell ref="H63:I63"/>
    <mergeCell ref="H64:I64"/>
    <mergeCell ref="H65:I65"/>
    <mergeCell ref="H66:I66"/>
    <mergeCell ref="L79:N79"/>
    <mergeCell ref="H68:I68"/>
    <mergeCell ref="H69:I69"/>
    <mergeCell ref="H70:I70"/>
    <mergeCell ref="J64:K64"/>
    <mergeCell ref="F59:G59"/>
    <mergeCell ref="F60:G60"/>
    <mergeCell ref="F61:G61"/>
    <mergeCell ref="F62:G62"/>
    <mergeCell ref="F63:G63"/>
    <mergeCell ref="F64:G64"/>
    <mergeCell ref="F189:G189"/>
    <mergeCell ref="J189:K189"/>
    <mergeCell ref="L197:N197"/>
    <mergeCell ref="R2:V2"/>
    <mergeCell ref="U9:W9"/>
    <mergeCell ref="U10:W10"/>
    <mergeCell ref="U5:W5"/>
    <mergeCell ref="U6:W6"/>
    <mergeCell ref="U7:W7"/>
    <mergeCell ref="E77:L77"/>
    <mergeCell ref="L196:N196"/>
    <mergeCell ref="L198:N198"/>
    <mergeCell ref="O198:P198"/>
    <mergeCell ref="E32:R32"/>
    <mergeCell ref="E96:R96"/>
    <mergeCell ref="E155:R155"/>
    <mergeCell ref="E195:L195"/>
    <mergeCell ref="F193:G193"/>
    <mergeCell ref="H193:I193"/>
    <mergeCell ref="J193:K193"/>
    <mergeCell ref="F191:G191"/>
    <mergeCell ref="H191:I191"/>
    <mergeCell ref="J191:K191"/>
    <mergeCell ref="F192:G192"/>
    <mergeCell ref="H192:I192"/>
    <mergeCell ref="J192:K192"/>
    <mergeCell ref="F188:G188"/>
    <mergeCell ref="H188:I188"/>
    <mergeCell ref="J188:K188"/>
    <mergeCell ref="F185:G185"/>
    <mergeCell ref="H185:I185"/>
    <mergeCell ref="J185:K185"/>
    <mergeCell ref="F186:G186"/>
    <mergeCell ref="H186:I186"/>
    <mergeCell ref="J186:K186"/>
    <mergeCell ref="F183:G183"/>
    <mergeCell ref="H183:I183"/>
    <mergeCell ref="J183:K183"/>
    <mergeCell ref="F184:G184"/>
    <mergeCell ref="H184:I184"/>
    <mergeCell ref="J184:K184"/>
    <mergeCell ref="F181:G181"/>
    <mergeCell ref="H181:I181"/>
    <mergeCell ref="J181:K181"/>
    <mergeCell ref="F182:G182"/>
    <mergeCell ref="H182:I182"/>
    <mergeCell ref="J182:K182"/>
    <mergeCell ref="F179:G179"/>
    <mergeCell ref="H179:I179"/>
    <mergeCell ref="J179:K179"/>
    <mergeCell ref="F180:G180"/>
    <mergeCell ref="H180:I180"/>
    <mergeCell ref="J180:K180"/>
    <mergeCell ref="F177:G177"/>
    <mergeCell ref="H177:I177"/>
    <mergeCell ref="J177:K177"/>
    <mergeCell ref="F178:G178"/>
    <mergeCell ref="H178:I178"/>
    <mergeCell ref="J178:K178"/>
    <mergeCell ref="F175:G175"/>
    <mergeCell ref="H175:I175"/>
    <mergeCell ref="J175:K175"/>
    <mergeCell ref="F176:G176"/>
    <mergeCell ref="H176:I176"/>
    <mergeCell ref="J176:K176"/>
    <mergeCell ref="F173:G173"/>
    <mergeCell ref="H173:I173"/>
    <mergeCell ref="J173:K173"/>
    <mergeCell ref="F174:G174"/>
    <mergeCell ref="H174:I174"/>
    <mergeCell ref="J174:K174"/>
    <mergeCell ref="F171:G171"/>
    <mergeCell ref="H171:I171"/>
    <mergeCell ref="J171:K171"/>
    <mergeCell ref="F172:G172"/>
    <mergeCell ref="H172:I172"/>
    <mergeCell ref="J172:K172"/>
    <mergeCell ref="Y198:Z198"/>
    <mergeCell ref="AA198:AB198"/>
    <mergeCell ref="F168:G168"/>
    <mergeCell ref="H168:I168"/>
    <mergeCell ref="J168:K168"/>
    <mergeCell ref="S198:T198"/>
    <mergeCell ref="F169:G169"/>
    <mergeCell ref="H169:I169"/>
    <mergeCell ref="J169:K169"/>
    <mergeCell ref="F170:G170"/>
    <mergeCell ref="H62:I62"/>
    <mergeCell ref="H46:I46"/>
    <mergeCell ref="H67:I67"/>
    <mergeCell ref="H58:I58"/>
    <mergeCell ref="W166:X166"/>
    <mergeCell ref="U198:V198"/>
    <mergeCell ref="W198:X198"/>
    <mergeCell ref="H170:I170"/>
    <mergeCell ref="J170:K170"/>
    <mergeCell ref="Q198:R198"/>
    <mergeCell ref="J60:K60"/>
    <mergeCell ref="J61:K61"/>
    <mergeCell ref="J62:K62"/>
    <mergeCell ref="J46:K46"/>
    <mergeCell ref="J54:K54"/>
    <mergeCell ref="H48:I48"/>
    <mergeCell ref="H56:I56"/>
    <mergeCell ref="H59:I59"/>
    <mergeCell ref="H60:I60"/>
    <mergeCell ref="H61:I61"/>
    <mergeCell ref="H45:I45"/>
    <mergeCell ref="J45:K45"/>
    <mergeCell ref="J59:K59"/>
    <mergeCell ref="J51:K51"/>
    <mergeCell ref="H49:I49"/>
    <mergeCell ref="H50:I50"/>
    <mergeCell ref="H51:I51"/>
    <mergeCell ref="J56:K56"/>
    <mergeCell ref="H55:I55"/>
    <mergeCell ref="F54:G54"/>
    <mergeCell ref="J53:K53"/>
    <mergeCell ref="F50:G50"/>
    <mergeCell ref="H52:I52"/>
    <mergeCell ref="H53:I53"/>
    <mergeCell ref="H54:I54"/>
    <mergeCell ref="F47:G47"/>
    <mergeCell ref="F45:G45"/>
    <mergeCell ref="F55:G55"/>
    <mergeCell ref="H57:I57"/>
    <mergeCell ref="F52:G52"/>
    <mergeCell ref="F53:G53"/>
    <mergeCell ref="F46:G46"/>
    <mergeCell ref="H47:I47"/>
    <mergeCell ref="F57:G57"/>
    <mergeCell ref="F49:G49"/>
    <mergeCell ref="J65:K65"/>
    <mergeCell ref="J66:K66"/>
    <mergeCell ref="J67:K67"/>
    <mergeCell ref="J68:K68"/>
    <mergeCell ref="F48:G48"/>
    <mergeCell ref="F58:G58"/>
    <mergeCell ref="J58:K58"/>
    <mergeCell ref="J50:K50"/>
    <mergeCell ref="F51:G51"/>
    <mergeCell ref="F56:G56"/>
    <mergeCell ref="J69:K69"/>
    <mergeCell ref="J47:K47"/>
    <mergeCell ref="J57:K57"/>
    <mergeCell ref="U43:V43"/>
    <mergeCell ref="J70:K70"/>
    <mergeCell ref="J55:K55"/>
    <mergeCell ref="J48:K48"/>
    <mergeCell ref="J49:K49"/>
    <mergeCell ref="J52:K52"/>
    <mergeCell ref="J63:K63"/>
    <mergeCell ref="L76:N76"/>
    <mergeCell ref="E87:H87"/>
    <mergeCell ref="L87:O87"/>
    <mergeCell ref="E88:H88"/>
    <mergeCell ref="L88:O88"/>
    <mergeCell ref="L80:N80"/>
    <mergeCell ref="L82:N82"/>
    <mergeCell ref="L83:N83"/>
    <mergeCell ref="E85:P85"/>
    <mergeCell ref="L81:N81"/>
    <mergeCell ref="F112:G112"/>
    <mergeCell ref="H112:I112"/>
    <mergeCell ref="J112:K112"/>
    <mergeCell ref="F113:G113"/>
    <mergeCell ref="H113:I113"/>
    <mergeCell ref="J113:K113"/>
    <mergeCell ref="F114:G114"/>
    <mergeCell ref="H114:I114"/>
    <mergeCell ref="J114:K114"/>
    <mergeCell ref="F115:G115"/>
    <mergeCell ref="H115:I115"/>
    <mergeCell ref="J115:K115"/>
    <mergeCell ref="F116:G116"/>
    <mergeCell ref="H116:I116"/>
    <mergeCell ref="J116:K116"/>
    <mergeCell ref="F117:G117"/>
    <mergeCell ref="H117:I117"/>
    <mergeCell ref="J117:K117"/>
    <mergeCell ref="F118:G118"/>
    <mergeCell ref="H118:I118"/>
    <mergeCell ref="J118:K118"/>
    <mergeCell ref="F119:G119"/>
    <mergeCell ref="H119:I119"/>
    <mergeCell ref="J119:K119"/>
    <mergeCell ref="F120:G120"/>
    <mergeCell ref="H120:I120"/>
    <mergeCell ref="J120:K120"/>
    <mergeCell ref="F121:G121"/>
    <mergeCell ref="H121:I121"/>
    <mergeCell ref="J121:K121"/>
    <mergeCell ref="F122:G122"/>
    <mergeCell ref="H122:I122"/>
    <mergeCell ref="J122:K122"/>
    <mergeCell ref="F123:G123"/>
    <mergeCell ref="H123:I123"/>
    <mergeCell ref="J123:K123"/>
    <mergeCell ref="F124:G124"/>
    <mergeCell ref="H124:I124"/>
    <mergeCell ref="J124:K124"/>
    <mergeCell ref="F125:G125"/>
    <mergeCell ref="H125:I125"/>
    <mergeCell ref="J125:K125"/>
    <mergeCell ref="F126:G126"/>
    <mergeCell ref="H126:I126"/>
    <mergeCell ref="J126:K126"/>
    <mergeCell ref="F127:G127"/>
    <mergeCell ref="H127:I127"/>
    <mergeCell ref="J127:K127"/>
    <mergeCell ref="F128:G128"/>
    <mergeCell ref="H128:I128"/>
    <mergeCell ref="J128:K128"/>
    <mergeCell ref="F129:G129"/>
    <mergeCell ref="H129:I129"/>
    <mergeCell ref="J129:K129"/>
    <mergeCell ref="F130:G130"/>
    <mergeCell ref="H130:I130"/>
    <mergeCell ref="J130:K130"/>
    <mergeCell ref="F131:G131"/>
    <mergeCell ref="H131:I131"/>
    <mergeCell ref="J131:K131"/>
    <mergeCell ref="J134:K134"/>
    <mergeCell ref="L135:N135"/>
    <mergeCell ref="F132:G132"/>
    <mergeCell ref="H132:I132"/>
    <mergeCell ref="J132:K132"/>
    <mergeCell ref="F133:G133"/>
    <mergeCell ref="H133:I133"/>
    <mergeCell ref="J133:K133"/>
    <mergeCell ref="L200:N200"/>
    <mergeCell ref="E147:H147"/>
    <mergeCell ref="L147:O147"/>
    <mergeCell ref="E148:H148"/>
    <mergeCell ref="L148:O148"/>
    <mergeCell ref="E149:H149"/>
    <mergeCell ref="L149:O149"/>
    <mergeCell ref="F166:G166"/>
    <mergeCell ref="H166:M166"/>
    <mergeCell ref="O165:AB165"/>
    <mergeCell ref="AE156:AG156"/>
    <mergeCell ref="E146:H146"/>
    <mergeCell ref="L146:O146"/>
    <mergeCell ref="L199:N199"/>
    <mergeCell ref="Y166:Z166"/>
    <mergeCell ref="AA166:AB166"/>
    <mergeCell ref="O166:P166"/>
    <mergeCell ref="Q166:R166"/>
    <mergeCell ref="S166:T166"/>
    <mergeCell ref="U166:V166"/>
    <mergeCell ref="AJ33:AL33"/>
    <mergeCell ref="AE97:AG97"/>
    <mergeCell ref="O106:AB106"/>
    <mergeCell ref="O42:AB42"/>
    <mergeCell ref="O43:P43"/>
    <mergeCell ref="Q43:R43"/>
    <mergeCell ref="S43:T43"/>
    <mergeCell ref="W80:X80"/>
    <mergeCell ref="Y80:Z80"/>
    <mergeCell ref="AA80:AB80"/>
    <mergeCell ref="S107:T107"/>
    <mergeCell ref="U107:V107"/>
    <mergeCell ref="E150:H150"/>
    <mergeCell ref="L150:O150"/>
    <mergeCell ref="E136:L136"/>
    <mergeCell ref="L137:N137"/>
    <mergeCell ref="L138:N138"/>
    <mergeCell ref="L139:N139"/>
    <mergeCell ref="F134:G134"/>
    <mergeCell ref="H134:I134"/>
    <mergeCell ref="W107:X107"/>
    <mergeCell ref="W43:X43"/>
    <mergeCell ref="Y43:Z43"/>
    <mergeCell ref="AA43:AB43"/>
    <mergeCell ref="Y107:Z107"/>
    <mergeCell ref="AA107:AB107"/>
    <mergeCell ref="J2:M2"/>
    <mergeCell ref="N2:Q2"/>
    <mergeCell ref="E204:H204"/>
    <mergeCell ref="L204:O204"/>
    <mergeCell ref="E152:H152"/>
    <mergeCell ref="Q107:R107"/>
    <mergeCell ref="E151:H151"/>
    <mergeCell ref="L151:O151"/>
    <mergeCell ref="L201:N201"/>
    <mergeCell ref="E203:P203"/>
    <mergeCell ref="U8:W8"/>
    <mergeCell ref="F75:G75"/>
    <mergeCell ref="H71:I71"/>
    <mergeCell ref="H72:I72"/>
    <mergeCell ref="H73:I73"/>
    <mergeCell ref="H74:I74"/>
    <mergeCell ref="H75:I75"/>
    <mergeCell ref="F71:G71"/>
    <mergeCell ref="F72:G72"/>
    <mergeCell ref="F73:G73"/>
    <mergeCell ref="S12:AB12"/>
    <mergeCell ref="AD12:AH12"/>
    <mergeCell ref="F74:G74"/>
    <mergeCell ref="J75:K75"/>
    <mergeCell ref="J71:K71"/>
    <mergeCell ref="J72:K72"/>
    <mergeCell ref="J73:K73"/>
    <mergeCell ref="J74:K74"/>
    <mergeCell ref="F43:G43"/>
    <mergeCell ref="H43:M4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CH211"/>
  <sheetViews>
    <sheetView zoomScalePageLayoutView="0" workbookViewId="0" topLeftCell="A1">
      <selection activeCell="E2" sqref="E2"/>
    </sheetView>
  </sheetViews>
  <sheetFormatPr defaultColWidth="9.140625" defaultRowHeight="12.75"/>
  <cols>
    <col min="1" max="1" width="3.140625" style="0" customWidth="1"/>
    <col min="2" max="2" width="2.421875" style="0" bestFit="1" customWidth="1"/>
    <col min="3" max="3" width="5.28125" style="0" bestFit="1" customWidth="1"/>
    <col min="4" max="4" width="7.00390625" style="0" customWidth="1"/>
    <col min="5" max="5" width="5.28125" style="11" customWidth="1"/>
    <col min="6" max="6" width="3.7109375" style="11" customWidth="1"/>
    <col min="7" max="7" width="5.00390625" style="11" customWidth="1"/>
    <col min="8" max="8" width="4.00390625" style="11" customWidth="1"/>
    <col min="9" max="9" width="4.7109375" style="11" customWidth="1"/>
    <col min="10" max="13" width="3.7109375" style="11" customWidth="1"/>
    <col min="14" max="14" width="4.00390625" style="11" bestFit="1" customWidth="1"/>
    <col min="15" max="15" width="3.7109375" style="11" customWidth="1"/>
    <col min="16" max="16" width="4.8515625" style="11" bestFit="1" customWidth="1"/>
    <col min="17" max="17" width="3.7109375" style="11" customWidth="1"/>
    <col min="18" max="18" width="4.28125" style="11" customWidth="1"/>
    <col min="19" max="19" width="4.00390625" style="11" bestFit="1" customWidth="1"/>
    <col min="20" max="20" width="4.28125" style="11" bestFit="1" customWidth="1"/>
    <col min="21" max="22" width="4.140625" style="11" bestFit="1" customWidth="1"/>
    <col min="23" max="23" width="3.57421875" style="11" customWidth="1"/>
    <col min="24" max="24" width="4.140625" style="11" bestFit="1" customWidth="1"/>
    <col min="25" max="25" width="3.57421875" style="11" customWidth="1"/>
    <col min="26" max="26" width="4.8515625" style="11" bestFit="1" customWidth="1"/>
    <col min="27" max="28" width="4.140625" style="11" customWidth="1"/>
    <col min="29" max="29" width="4.8515625" style="11" bestFit="1" customWidth="1"/>
    <col min="30" max="33" width="3.7109375" style="11" customWidth="1"/>
    <col min="34" max="34" width="5.140625" style="11" bestFit="1" customWidth="1"/>
    <col min="35" max="35" width="4.7109375" style="11" bestFit="1" customWidth="1"/>
    <col min="36" max="36" width="4.421875" style="0" customWidth="1"/>
    <col min="37" max="39" width="3.7109375" style="0" customWidth="1"/>
    <col min="40" max="40" width="4.8515625" style="54" bestFit="1" customWidth="1"/>
    <col min="41" max="41" width="4.7109375" style="0" customWidth="1"/>
    <col min="42" max="42" width="4.7109375" style="0" bestFit="1" customWidth="1"/>
    <col min="43" max="83" width="4.7109375" style="0" customWidth="1"/>
    <col min="84" max="84" width="5.7109375" style="0" bestFit="1" customWidth="1"/>
    <col min="85" max="85" width="3.7109375" style="0" customWidth="1"/>
    <col min="86" max="86" width="5.140625" style="0" customWidth="1"/>
    <col min="87" max="91" width="3.7109375" style="0" customWidth="1"/>
  </cols>
  <sheetData>
    <row r="1" spans="4:17" ht="12.75">
      <c r="D1" s="44" t="s">
        <v>12</v>
      </c>
      <c r="E1" s="50" t="s">
        <v>162</v>
      </c>
      <c r="F1" s="113" t="s">
        <v>78</v>
      </c>
      <c r="G1" s="113" t="s">
        <v>137</v>
      </c>
      <c r="J1" s="588" t="s">
        <v>80</v>
      </c>
      <c r="K1" s="588"/>
      <c r="L1" s="588"/>
      <c r="M1" s="588"/>
      <c r="N1" s="588" t="s">
        <v>81</v>
      </c>
      <c r="O1" s="588"/>
      <c r="P1" s="588"/>
      <c r="Q1" s="588"/>
    </row>
    <row r="2" ht="12.75">
      <c r="D2" s="48"/>
    </row>
    <row r="3" spans="6:56" ht="12.75">
      <c r="F3" s="5">
        <v>1</v>
      </c>
      <c r="G3" s="5">
        <v>2</v>
      </c>
      <c r="H3" s="5">
        <v>3</v>
      </c>
      <c r="I3" s="5">
        <v>4</v>
      </c>
      <c r="J3" s="5">
        <v>5</v>
      </c>
      <c r="K3" s="5">
        <v>6</v>
      </c>
      <c r="L3" s="5">
        <v>7</v>
      </c>
      <c r="M3" s="5">
        <v>8</v>
      </c>
      <c r="N3" s="5">
        <v>9</v>
      </c>
      <c r="O3" s="5">
        <v>10</v>
      </c>
      <c r="P3" s="5">
        <v>11</v>
      </c>
      <c r="Q3" s="5">
        <v>12</v>
      </c>
      <c r="R3" s="14"/>
      <c r="S3" s="71"/>
      <c r="T3" s="116">
        <v>0</v>
      </c>
      <c r="U3" s="672" t="s">
        <v>12</v>
      </c>
      <c r="V3" s="672"/>
      <c r="W3" s="672"/>
      <c r="X3" s="113" t="s">
        <v>12</v>
      </c>
      <c r="Y3" s="14"/>
      <c r="Z3" s="5">
        <v>0</v>
      </c>
      <c r="AA3" s="28">
        <v>0</v>
      </c>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4:56" ht="12.75">
      <c r="D4" s="30">
        <v>29474</v>
      </c>
      <c r="E4" s="33" t="s">
        <v>16</v>
      </c>
      <c r="F4" s="36"/>
      <c r="G4" s="37"/>
      <c r="H4" s="37"/>
      <c r="I4" s="37"/>
      <c r="J4" s="37"/>
      <c r="K4" s="37"/>
      <c r="L4" s="37"/>
      <c r="M4" s="37"/>
      <c r="N4" s="37">
        <v>30</v>
      </c>
      <c r="O4" s="37">
        <v>31</v>
      </c>
      <c r="P4" s="37">
        <v>30</v>
      </c>
      <c r="Q4" s="38">
        <v>31</v>
      </c>
      <c r="R4" s="14"/>
      <c r="S4" s="71"/>
      <c r="T4" s="116">
        <v>1</v>
      </c>
      <c r="U4" s="671" t="s">
        <v>84</v>
      </c>
      <c r="V4" s="671"/>
      <c r="W4" s="671"/>
      <c r="X4" s="117">
        <v>2</v>
      </c>
      <c r="Y4" s="73"/>
      <c r="Z4" s="117">
        <v>1</v>
      </c>
      <c r="AA4" s="5" t="s">
        <v>162</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row>
    <row r="5" spans="4:28" ht="12.75">
      <c r="D5" s="31">
        <v>29839</v>
      </c>
      <c r="E5" s="34" t="s">
        <v>17</v>
      </c>
      <c r="F5" s="13">
        <v>31</v>
      </c>
      <c r="G5" s="14">
        <v>28</v>
      </c>
      <c r="H5" s="14">
        <v>31</v>
      </c>
      <c r="I5" s="14">
        <v>30</v>
      </c>
      <c r="J5" s="14">
        <v>31</v>
      </c>
      <c r="K5" s="14">
        <v>30</v>
      </c>
      <c r="L5" s="14">
        <v>31</v>
      </c>
      <c r="M5" s="14">
        <v>31</v>
      </c>
      <c r="N5" s="14">
        <v>30</v>
      </c>
      <c r="O5" s="14">
        <v>31</v>
      </c>
      <c r="P5" s="14">
        <v>30</v>
      </c>
      <c r="Q5" s="16">
        <v>31</v>
      </c>
      <c r="R5" s="14"/>
      <c r="S5" s="71"/>
      <c r="T5" s="116">
        <v>2</v>
      </c>
      <c r="U5" s="671" t="s">
        <v>85</v>
      </c>
      <c r="V5" s="671"/>
      <c r="W5" s="671"/>
      <c r="X5" s="117">
        <v>2.5</v>
      </c>
      <c r="Y5" s="14"/>
      <c r="Z5" s="117">
        <v>2</v>
      </c>
      <c r="AA5" s="5" t="s">
        <v>162</v>
      </c>
      <c r="AB5" s="14"/>
    </row>
    <row r="6" spans="4:56" ht="12.75">
      <c r="D6" s="31">
        <v>30204</v>
      </c>
      <c r="E6" s="34" t="s">
        <v>18</v>
      </c>
      <c r="F6" s="13">
        <v>31</v>
      </c>
      <c r="G6" s="14">
        <v>28</v>
      </c>
      <c r="H6" s="14">
        <v>31</v>
      </c>
      <c r="I6" s="14">
        <v>30</v>
      </c>
      <c r="J6" s="14">
        <v>31</v>
      </c>
      <c r="K6" s="14">
        <v>30</v>
      </c>
      <c r="L6" s="14">
        <v>31</v>
      </c>
      <c r="M6" s="14">
        <v>31</v>
      </c>
      <c r="N6" s="14">
        <v>30</v>
      </c>
      <c r="O6" s="14">
        <v>31</v>
      </c>
      <c r="P6" s="14">
        <v>30</v>
      </c>
      <c r="Q6" s="16">
        <v>31</v>
      </c>
      <c r="R6" s="14"/>
      <c r="S6" s="71"/>
      <c r="T6" s="116">
        <v>3</v>
      </c>
      <c r="U6" s="671" t="s">
        <v>86</v>
      </c>
      <c r="V6" s="671"/>
      <c r="W6" s="671"/>
      <c r="X6" s="117">
        <v>3</v>
      </c>
      <c r="Y6" s="14"/>
      <c r="Z6" s="117">
        <v>3</v>
      </c>
      <c r="AA6" s="5" t="s">
        <v>162</v>
      </c>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row>
    <row r="7" spans="4:28" ht="12.75">
      <c r="D7" s="31">
        <v>30569</v>
      </c>
      <c r="E7" s="34" t="s">
        <v>19</v>
      </c>
      <c r="F7" s="13">
        <v>31</v>
      </c>
      <c r="G7" s="14">
        <v>29</v>
      </c>
      <c r="H7" s="14">
        <v>31</v>
      </c>
      <c r="I7" s="14">
        <v>30</v>
      </c>
      <c r="J7" s="14">
        <v>31</v>
      </c>
      <c r="K7" s="14">
        <v>30</v>
      </c>
      <c r="L7" s="14">
        <v>31</v>
      </c>
      <c r="M7" s="14">
        <v>31</v>
      </c>
      <c r="N7" s="14">
        <v>30</v>
      </c>
      <c r="O7" s="14">
        <v>31</v>
      </c>
      <c r="P7" s="14">
        <v>30</v>
      </c>
      <c r="Q7" s="16">
        <v>31</v>
      </c>
      <c r="R7" s="14"/>
      <c r="S7" s="71"/>
      <c r="T7" s="116">
        <v>4</v>
      </c>
      <c r="U7" s="671" t="s">
        <v>87</v>
      </c>
      <c r="V7" s="671"/>
      <c r="W7" s="671"/>
      <c r="X7" s="117">
        <v>3.5</v>
      </c>
      <c r="Y7" s="14"/>
      <c r="Z7" s="117">
        <v>4</v>
      </c>
      <c r="AA7" s="5" t="s">
        <v>162</v>
      </c>
      <c r="AB7" s="14"/>
    </row>
    <row r="8" spans="4:28" ht="12.75">
      <c r="D8" s="31">
        <v>30935</v>
      </c>
      <c r="E8" s="34" t="s">
        <v>20</v>
      </c>
      <c r="F8" s="13">
        <v>31</v>
      </c>
      <c r="G8" s="14">
        <v>28</v>
      </c>
      <c r="H8" s="14">
        <v>31</v>
      </c>
      <c r="I8" s="14">
        <v>30</v>
      </c>
      <c r="J8" s="14">
        <v>31</v>
      </c>
      <c r="K8" s="14">
        <v>30</v>
      </c>
      <c r="L8" s="14">
        <v>31</v>
      </c>
      <c r="M8" s="14">
        <v>31</v>
      </c>
      <c r="N8" s="14">
        <v>30</v>
      </c>
      <c r="O8" s="14">
        <v>31</v>
      </c>
      <c r="P8" s="14">
        <v>30</v>
      </c>
      <c r="Q8" s="16">
        <v>31</v>
      </c>
      <c r="R8" s="14"/>
      <c r="S8" s="71"/>
      <c r="T8" s="116">
        <v>5</v>
      </c>
      <c r="U8" s="671" t="s">
        <v>88</v>
      </c>
      <c r="V8" s="671"/>
      <c r="W8" s="671"/>
      <c r="X8" s="113" t="s">
        <v>162</v>
      </c>
      <c r="Y8" s="14"/>
      <c r="Z8" s="117">
        <v>5.99</v>
      </c>
      <c r="AA8" s="5" t="s">
        <v>162</v>
      </c>
      <c r="AB8" s="14"/>
    </row>
    <row r="9" spans="4:28" ht="12.75">
      <c r="D9" s="31">
        <v>31300</v>
      </c>
      <c r="E9" s="34" t="s">
        <v>21</v>
      </c>
      <c r="F9" s="13">
        <v>31</v>
      </c>
      <c r="G9" s="14">
        <v>28</v>
      </c>
      <c r="H9" s="14">
        <v>31</v>
      </c>
      <c r="I9" s="14">
        <v>30</v>
      </c>
      <c r="J9" s="14">
        <v>31</v>
      </c>
      <c r="K9" s="14">
        <v>30</v>
      </c>
      <c r="L9" s="14">
        <v>31</v>
      </c>
      <c r="M9" s="14">
        <v>31</v>
      </c>
      <c r="N9" s="14">
        <v>30</v>
      </c>
      <c r="O9" s="14">
        <v>31</v>
      </c>
      <c r="P9" s="14">
        <v>30</v>
      </c>
      <c r="Q9" s="16">
        <v>31</v>
      </c>
      <c r="R9" s="14"/>
      <c r="S9" s="71"/>
      <c r="T9" s="74"/>
      <c r="U9" s="73"/>
      <c r="V9" s="14"/>
      <c r="W9" s="14"/>
      <c r="X9" s="14"/>
      <c r="Y9" s="14"/>
      <c r="Z9" s="117">
        <v>6</v>
      </c>
      <c r="AA9" s="117">
        <v>2</v>
      </c>
      <c r="AB9" s="14"/>
    </row>
    <row r="10" spans="4:27" ht="12.75">
      <c r="D10" s="31">
        <v>31656</v>
      </c>
      <c r="E10" s="34" t="s">
        <v>22</v>
      </c>
      <c r="F10" s="13">
        <v>31</v>
      </c>
      <c r="G10" s="14">
        <v>28</v>
      </c>
      <c r="H10" s="14">
        <v>31</v>
      </c>
      <c r="I10" s="14">
        <v>30</v>
      </c>
      <c r="J10" s="14">
        <v>31</v>
      </c>
      <c r="K10" s="14">
        <v>30</v>
      </c>
      <c r="L10" s="14">
        <v>31</v>
      </c>
      <c r="M10" s="14">
        <v>31</v>
      </c>
      <c r="N10" s="14">
        <v>30</v>
      </c>
      <c r="O10" s="14">
        <v>31</v>
      </c>
      <c r="P10" s="14">
        <v>30</v>
      </c>
      <c r="Q10" s="16">
        <v>31</v>
      </c>
      <c r="R10" s="14"/>
      <c r="S10" s="71"/>
      <c r="T10" s="74"/>
      <c r="U10" s="73"/>
      <c r="V10" s="14"/>
      <c r="W10" s="14"/>
      <c r="X10" s="14"/>
      <c r="Z10" s="117">
        <v>7</v>
      </c>
      <c r="AA10" s="117">
        <v>2.5</v>
      </c>
    </row>
    <row r="11" spans="4:27" ht="12.75">
      <c r="D11" s="31">
        <v>32021</v>
      </c>
      <c r="E11" s="34" t="s">
        <v>23</v>
      </c>
      <c r="F11" s="13">
        <v>31</v>
      </c>
      <c r="G11" s="14">
        <v>29</v>
      </c>
      <c r="H11" s="14">
        <v>31</v>
      </c>
      <c r="I11" s="14">
        <v>30</v>
      </c>
      <c r="J11" s="14">
        <v>31</v>
      </c>
      <c r="K11" s="14">
        <v>30</v>
      </c>
      <c r="L11" s="14">
        <v>31</v>
      </c>
      <c r="M11" s="14">
        <v>31</v>
      </c>
      <c r="N11" s="14">
        <v>30</v>
      </c>
      <c r="O11" s="14">
        <v>31</v>
      </c>
      <c r="P11" s="14">
        <v>30</v>
      </c>
      <c r="Q11" s="16">
        <v>31</v>
      </c>
      <c r="R11" s="14"/>
      <c r="W11" s="14"/>
      <c r="X11" s="14"/>
      <c r="Z11" s="117">
        <v>8</v>
      </c>
      <c r="AA11" s="117">
        <v>3</v>
      </c>
    </row>
    <row r="12" spans="4:27" ht="12.75">
      <c r="D12" s="31">
        <v>32387</v>
      </c>
      <c r="E12" s="34" t="s">
        <v>24</v>
      </c>
      <c r="F12" s="13">
        <v>31</v>
      </c>
      <c r="G12" s="14">
        <v>28</v>
      </c>
      <c r="H12" s="14">
        <v>31</v>
      </c>
      <c r="I12" s="14">
        <v>30</v>
      </c>
      <c r="J12" s="14">
        <v>31</v>
      </c>
      <c r="K12" s="14">
        <v>30</v>
      </c>
      <c r="L12" s="14">
        <v>31</v>
      </c>
      <c r="M12" s="14">
        <v>31</v>
      </c>
      <c r="N12" s="14">
        <v>30</v>
      </c>
      <c r="O12" s="14">
        <v>31</v>
      </c>
      <c r="P12" s="14">
        <v>30</v>
      </c>
      <c r="Q12" s="16">
        <v>31</v>
      </c>
      <c r="R12" s="14"/>
      <c r="S12" s="71"/>
      <c r="T12" s="73"/>
      <c r="U12" s="73"/>
      <c r="V12" s="14"/>
      <c r="W12" s="14"/>
      <c r="X12" s="14"/>
      <c r="Z12" s="117">
        <v>9</v>
      </c>
      <c r="AA12" s="117">
        <v>3.5</v>
      </c>
    </row>
    <row r="13" spans="4:28" ht="12.75">
      <c r="D13" s="31">
        <v>32752</v>
      </c>
      <c r="E13" s="34" t="s">
        <v>25</v>
      </c>
      <c r="F13" s="13">
        <v>31</v>
      </c>
      <c r="G13" s="14">
        <v>28</v>
      </c>
      <c r="H13" s="14">
        <v>31</v>
      </c>
      <c r="I13" s="14">
        <v>30</v>
      </c>
      <c r="J13" s="14">
        <v>31</v>
      </c>
      <c r="K13" s="14">
        <v>30</v>
      </c>
      <c r="L13" s="14">
        <v>31</v>
      </c>
      <c r="M13" s="14">
        <v>31</v>
      </c>
      <c r="N13" s="14">
        <v>30</v>
      </c>
      <c r="O13" s="14">
        <v>31</v>
      </c>
      <c r="P13" s="14">
        <v>30</v>
      </c>
      <c r="Q13" s="16">
        <v>31</v>
      </c>
      <c r="R13" s="14"/>
      <c r="S13" s="71"/>
      <c r="T13" s="73"/>
      <c r="U13" s="73"/>
      <c r="V13" s="14"/>
      <c r="W13" s="14"/>
      <c r="X13" s="14"/>
      <c r="Y13" s="14"/>
      <c r="Z13" s="117">
        <v>10</v>
      </c>
      <c r="AA13" s="117">
        <v>3.5</v>
      </c>
      <c r="AB13" s="14"/>
    </row>
    <row r="14" spans="4:28" ht="12.75">
      <c r="D14" s="31">
        <v>33117</v>
      </c>
      <c r="E14" s="34" t="s">
        <v>26</v>
      </c>
      <c r="F14" s="13">
        <v>31</v>
      </c>
      <c r="G14" s="14">
        <v>28</v>
      </c>
      <c r="H14" s="14">
        <v>31</v>
      </c>
      <c r="I14" s="14">
        <v>30</v>
      </c>
      <c r="J14" s="14">
        <v>31</v>
      </c>
      <c r="K14" s="14">
        <v>30</v>
      </c>
      <c r="L14" s="14">
        <v>31</v>
      </c>
      <c r="M14" s="14">
        <v>31</v>
      </c>
      <c r="N14" s="14">
        <v>30</v>
      </c>
      <c r="O14" s="14">
        <v>31</v>
      </c>
      <c r="P14" s="14">
        <v>30</v>
      </c>
      <c r="Q14" s="16">
        <v>31</v>
      </c>
      <c r="R14" s="14"/>
      <c r="S14" s="71"/>
      <c r="T14" s="73"/>
      <c r="U14" s="73"/>
      <c r="V14" s="14"/>
      <c r="W14" s="14"/>
      <c r="X14" s="14"/>
      <c r="Y14" s="14"/>
      <c r="Z14" s="117">
        <v>11</v>
      </c>
      <c r="AA14" s="5" t="s">
        <v>162</v>
      </c>
      <c r="AB14" s="14"/>
    </row>
    <row r="15" spans="4:28" ht="12.75">
      <c r="D15" s="31">
        <v>33482</v>
      </c>
      <c r="E15" s="34" t="s">
        <v>27</v>
      </c>
      <c r="F15" s="13">
        <v>31</v>
      </c>
      <c r="G15" s="14">
        <v>29</v>
      </c>
      <c r="H15" s="14">
        <v>31</v>
      </c>
      <c r="I15" s="14">
        <v>30</v>
      </c>
      <c r="J15" s="14">
        <v>31</v>
      </c>
      <c r="K15" s="14">
        <v>30</v>
      </c>
      <c r="L15" s="14">
        <v>31</v>
      </c>
      <c r="M15" s="14">
        <v>31</v>
      </c>
      <c r="N15" s="14">
        <v>30</v>
      </c>
      <c r="O15" s="14">
        <v>31</v>
      </c>
      <c r="P15" s="14">
        <v>30</v>
      </c>
      <c r="Q15" s="16">
        <v>31</v>
      </c>
      <c r="R15" s="14"/>
      <c r="S15" s="71"/>
      <c r="T15" s="73"/>
      <c r="U15" s="73"/>
      <c r="V15" s="14"/>
      <c r="W15" s="14"/>
      <c r="X15" s="14"/>
      <c r="Y15" s="14"/>
      <c r="Z15" s="14"/>
      <c r="AA15" s="14"/>
      <c r="AB15" s="14"/>
    </row>
    <row r="16" spans="4:30" ht="12.75">
      <c r="D16" s="31">
        <v>33848</v>
      </c>
      <c r="E16" s="34" t="s">
        <v>28</v>
      </c>
      <c r="F16" s="13">
        <v>31</v>
      </c>
      <c r="G16" s="14">
        <v>28</v>
      </c>
      <c r="H16" s="14">
        <v>31</v>
      </c>
      <c r="I16" s="14">
        <v>30</v>
      </c>
      <c r="J16" s="14">
        <v>31</v>
      </c>
      <c r="K16" s="14">
        <v>30</v>
      </c>
      <c r="L16" s="14">
        <v>31</v>
      </c>
      <c r="M16" s="14">
        <v>31</v>
      </c>
      <c r="N16" s="14">
        <v>30</v>
      </c>
      <c r="O16" s="14">
        <v>31</v>
      </c>
      <c r="P16" s="14">
        <v>30</v>
      </c>
      <c r="Q16" s="16">
        <v>31</v>
      </c>
      <c r="R16" s="14"/>
      <c r="S16" s="71"/>
      <c r="T16" s="73"/>
      <c r="U16" s="73"/>
      <c r="V16" s="14"/>
      <c r="W16" s="14"/>
      <c r="X16" s="14"/>
      <c r="Y16" s="328" t="s">
        <v>144</v>
      </c>
      <c r="Z16" s="553"/>
      <c r="AA16" s="553"/>
      <c r="AB16" s="553"/>
      <c r="AC16" s="553"/>
      <c r="AD16" s="329"/>
    </row>
    <row r="17" spans="4:30" ht="12.75">
      <c r="D17" s="31">
        <v>34213</v>
      </c>
      <c r="E17" s="34" t="s">
        <v>29</v>
      </c>
      <c r="F17" s="13">
        <v>31</v>
      </c>
      <c r="G17" s="14">
        <v>28</v>
      </c>
      <c r="H17" s="14">
        <v>31</v>
      </c>
      <c r="I17" s="14">
        <v>30</v>
      </c>
      <c r="J17" s="14">
        <v>31</v>
      </c>
      <c r="K17" s="14">
        <v>30</v>
      </c>
      <c r="L17" s="14">
        <v>31</v>
      </c>
      <c r="M17" s="14">
        <v>31</v>
      </c>
      <c r="N17" s="14">
        <v>30</v>
      </c>
      <c r="O17" s="14">
        <v>31</v>
      </c>
      <c r="P17" s="14">
        <v>30</v>
      </c>
      <c r="Q17" s="16">
        <v>31</v>
      </c>
      <c r="R17" s="14"/>
      <c r="S17" s="71"/>
      <c r="T17" s="73"/>
      <c r="U17" s="73"/>
      <c r="V17" s="14"/>
      <c r="W17" s="14"/>
      <c r="X17" s="14"/>
      <c r="Y17" s="328" t="s">
        <v>145</v>
      </c>
      <c r="Z17" s="329"/>
      <c r="AA17" s="328" t="s">
        <v>147</v>
      </c>
      <c r="AB17" s="329"/>
      <c r="AC17" s="588" t="s">
        <v>146</v>
      </c>
      <c r="AD17" s="588"/>
    </row>
    <row r="18" spans="4:30" ht="12.75">
      <c r="D18" s="31">
        <v>34578</v>
      </c>
      <c r="E18" s="34" t="s">
        <v>30</v>
      </c>
      <c r="F18" s="13">
        <v>31</v>
      </c>
      <c r="G18" s="14">
        <v>28</v>
      </c>
      <c r="H18" s="14">
        <v>31</v>
      </c>
      <c r="I18" s="14">
        <v>30</v>
      </c>
      <c r="J18" s="14">
        <v>31</v>
      </c>
      <c r="K18" s="14">
        <v>30</v>
      </c>
      <c r="L18" s="14">
        <v>31</v>
      </c>
      <c r="M18" s="14">
        <v>31</v>
      </c>
      <c r="N18" s="14">
        <v>30</v>
      </c>
      <c r="O18" s="14">
        <v>31</v>
      </c>
      <c r="P18" s="14">
        <v>30</v>
      </c>
      <c r="Q18" s="16">
        <v>31</v>
      </c>
      <c r="R18" s="14"/>
      <c r="S18" s="71"/>
      <c r="T18" s="73"/>
      <c r="U18" s="73"/>
      <c r="V18" s="14"/>
      <c r="W18" s="14"/>
      <c r="X18" s="14"/>
      <c r="Y18" s="650" t="e">
        <f>#REF!</f>
        <v>#REF!</v>
      </c>
      <c r="Z18" s="652"/>
      <c r="AA18" s="650" t="e">
        <f>IF(Y18&lt;6,INT(Y18),IF(Y18&gt;10,11,IF(Y18-INT(Y18)&gt;0.5,INT(Y18)+1,INT(Y18))))</f>
        <v>#REF!</v>
      </c>
      <c r="AB18" s="329"/>
      <c r="AC18" s="650" t="e">
        <f>IF(Y18=0,0,VLOOKUP(AA18,Z4:AA14,2))</f>
        <v>#REF!</v>
      </c>
      <c r="AD18" s="652"/>
    </row>
    <row r="19" spans="4:28" ht="12.75">
      <c r="D19" s="31">
        <v>34943</v>
      </c>
      <c r="E19" s="34" t="s">
        <v>31</v>
      </c>
      <c r="F19" s="13">
        <v>31</v>
      </c>
      <c r="G19" s="14">
        <v>29</v>
      </c>
      <c r="H19" s="14">
        <v>31</v>
      </c>
      <c r="I19" s="14">
        <v>30</v>
      </c>
      <c r="J19" s="14">
        <v>31</v>
      </c>
      <c r="K19" s="14">
        <v>30</v>
      </c>
      <c r="L19" s="14">
        <v>31</v>
      </c>
      <c r="M19" s="14">
        <v>31</v>
      </c>
      <c r="N19" s="14">
        <v>30</v>
      </c>
      <c r="O19" s="14">
        <v>31</v>
      </c>
      <c r="P19" s="14">
        <v>30</v>
      </c>
      <c r="Q19" s="16">
        <v>31</v>
      </c>
      <c r="R19" s="14"/>
      <c r="S19" s="71"/>
      <c r="T19" s="73"/>
      <c r="U19" s="73"/>
      <c r="V19" s="14"/>
      <c r="W19" s="14"/>
      <c r="X19" s="14"/>
      <c r="Y19" s="14"/>
      <c r="Z19" s="14"/>
      <c r="AA19" s="14"/>
      <c r="AB19" s="14"/>
    </row>
    <row r="20" spans="4:28" ht="12.75">
      <c r="D20" s="31">
        <v>35309</v>
      </c>
      <c r="E20" s="34" t="s">
        <v>32</v>
      </c>
      <c r="F20" s="13">
        <v>31</v>
      </c>
      <c r="G20" s="14">
        <v>28</v>
      </c>
      <c r="H20" s="14">
        <v>31</v>
      </c>
      <c r="I20" s="14">
        <v>30</v>
      </c>
      <c r="J20" s="14">
        <v>31</v>
      </c>
      <c r="K20" s="14">
        <v>30</v>
      </c>
      <c r="L20" s="14">
        <v>31</v>
      </c>
      <c r="M20" s="14">
        <v>31</v>
      </c>
      <c r="N20" s="14">
        <v>30</v>
      </c>
      <c r="O20" s="14">
        <v>31</v>
      </c>
      <c r="P20" s="14">
        <v>30</v>
      </c>
      <c r="Q20" s="16">
        <v>31</v>
      </c>
      <c r="R20" s="14"/>
      <c r="S20" s="71"/>
      <c r="T20" s="73"/>
      <c r="U20" s="73"/>
      <c r="V20" s="14"/>
      <c r="W20" s="14"/>
      <c r="X20" s="14"/>
      <c r="Y20" s="14"/>
      <c r="Z20" s="14"/>
      <c r="AA20" s="14"/>
      <c r="AB20" s="14"/>
    </row>
    <row r="21" spans="4:28" ht="12.75">
      <c r="D21" s="31">
        <v>35674</v>
      </c>
      <c r="E21" s="34" t="s">
        <v>33</v>
      </c>
      <c r="F21" s="13">
        <v>31</v>
      </c>
      <c r="G21" s="14">
        <v>28</v>
      </c>
      <c r="H21" s="14">
        <v>31</v>
      </c>
      <c r="I21" s="14">
        <v>30</v>
      </c>
      <c r="J21" s="14">
        <v>31</v>
      </c>
      <c r="K21" s="14">
        <v>30</v>
      </c>
      <c r="L21" s="14">
        <v>31</v>
      </c>
      <c r="M21" s="14">
        <v>31</v>
      </c>
      <c r="N21" s="14">
        <v>30</v>
      </c>
      <c r="O21" s="14">
        <v>31</v>
      </c>
      <c r="P21" s="14">
        <v>30</v>
      </c>
      <c r="Q21" s="16">
        <v>31</v>
      </c>
      <c r="R21" s="14"/>
      <c r="S21" s="71"/>
      <c r="T21" s="73"/>
      <c r="U21" s="73"/>
      <c r="V21" s="14"/>
      <c r="W21" s="14"/>
      <c r="X21" s="14"/>
      <c r="Y21" s="14"/>
      <c r="Z21" s="14"/>
      <c r="AA21" s="14"/>
      <c r="AB21" s="14"/>
    </row>
    <row r="22" spans="4:28" ht="12.75">
      <c r="D22" s="31">
        <v>36039</v>
      </c>
      <c r="E22" s="34" t="s">
        <v>34</v>
      </c>
      <c r="F22" s="13">
        <v>31</v>
      </c>
      <c r="G22" s="14">
        <v>28</v>
      </c>
      <c r="H22" s="14">
        <v>31</v>
      </c>
      <c r="I22" s="14">
        <v>30</v>
      </c>
      <c r="J22" s="14">
        <v>31</v>
      </c>
      <c r="K22" s="14">
        <v>30</v>
      </c>
      <c r="L22" s="14">
        <v>31</v>
      </c>
      <c r="M22" s="14">
        <v>31</v>
      </c>
      <c r="N22" s="14">
        <v>30</v>
      </c>
      <c r="O22" s="14">
        <v>31</v>
      </c>
      <c r="P22" s="14">
        <v>30</v>
      </c>
      <c r="Q22" s="16">
        <v>31</v>
      </c>
      <c r="R22" s="14"/>
      <c r="S22" s="71"/>
      <c r="T22" s="14"/>
      <c r="U22" s="14"/>
      <c r="V22" s="14"/>
      <c r="W22" s="14"/>
      <c r="X22" s="14"/>
      <c r="Y22" s="14"/>
      <c r="Z22" s="14"/>
      <c r="AA22" s="14"/>
      <c r="AB22" s="14"/>
    </row>
    <row r="23" spans="4:28" ht="12.75">
      <c r="D23" s="31">
        <v>36404</v>
      </c>
      <c r="E23" s="34" t="s">
        <v>35</v>
      </c>
      <c r="F23" s="13">
        <v>31</v>
      </c>
      <c r="G23" s="14">
        <v>29</v>
      </c>
      <c r="H23" s="14">
        <v>31</v>
      </c>
      <c r="I23" s="14">
        <v>30</v>
      </c>
      <c r="J23" s="14">
        <v>31</v>
      </c>
      <c r="K23" s="14">
        <v>30</v>
      </c>
      <c r="L23" s="14">
        <v>31</v>
      </c>
      <c r="M23" s="14">
        <v>31</v>
      </c>
      <c r="N23" s="14">
        <v>30</v>
      </c>
      <c r="O23" s="14">
        <v>31</v>
      </c>
      <c r="P23" s="14">
        <v>30</v>
      </c>
      <c r="Q23" s="16">
        <v>31</v>
      </c>
      <c r="R23" s="14"/>
      <c r="S23" s="71"/>
      <c r="U23" s="14"/>
      <c r="V23" s="14"/>
      <c r="W23" s="14"/>
      <c r="X23" s="14"/>
      <c r="Y23" s="14"/>
      <c r="Z23" s="14"/>
      <c r="AA23" s="14"/>
      <c r="AB23" s="14"/>
    </row>
    <row r="24" spans="4:28" ht="12.75">
      <c r="D24" s="31">
        <v>36770</v>
      </c>
      <c r="E24" s="34" t="s">
        <v>36</v>
      </c>
      <c r="F24" s="13">
        <v>31</v>
      </c>
      <c r="G24" s="14">
        <v>28</v>
      </c>
      <c r="H24" s="14">
        <v>31</v>
      </c>
      <c r="I24" s="14">
        <v>30</v>
      </c>
      <c r="J24" s="14">
        <v>31</v>
      </c>
      <c r="K24" s="14">
        <v>30</v>
      </c>
      <c r="L24" s="14">
        <v>31</v>
      </c>
      <c r="M24" s="14">
        <v>31</v>
      </c>
      <c r="N24" s="14">
        <v>30</v>
      </c>
      <c r="O24" s="14">
        <v>31</v>
      </c>
      <c r="P24" s="14">
        <v>30</v>
      </c>
      <c r="Q24" s="16">
        <v>31</v>
      </c>
      <c r="R24" s="14"/>
      <c r="S24" s="71"/>
      <c r="U24" s="14"/>
      <c r="V24" s="14"/>
      <c r="W24" s="14"/>
      <c r="X24" s="14"/>
      <c r="Y24" s="14"/>
      <c r="Z24" s="14"/>
      <c r="AA24" s="14"/>
      <c r="AB24" s="14"/>
    </row>
    <row r="25" spans="4:28" ht="12.75">
      <c r="D25" s="31">
        <v>37135</v>
      </c>
      <c r="E25" s="34" t="s">
        <v>37</v>
      </c>
      <c r="F25" s="13">
        <v>31</v>
      </c>
      <c r="G25" s="14">
        <v>28</v>
      </c>
      <c r="H25" s="14">
        <v>31</v>
      </c>
      <c r="I25" s="14">
        <v>30</v>
      </c>
      <c r="J25" s="14">
        <v>31</v>
      </c>
      <c r="K25" s="14">
        <v>30</v>
      </c>
      <c r="L25" s="14">
        <v>31</v>
      </c>
      <c r="M25" s="14">
        <v>31</v>
      </c>
      <c r="N25" s="14">
        <v>30</v>
      </c>
      <c r="O25" s="14">
        <v>31</v>
      </c>
      <c r="P25" s="14">
        <v>30</v>
      </c>
      <c r="Q25" s="16">
        <v>31</v>
      </c>
      <c r="R25" s="14"/>
      <c r="S25" s="71"/>
      <c r="U25" s="14"/>
      <c r="V25" s="14"/>
      <c r="W25" s="14"/>
      <c r="X25" s="14"/>
      <c r="Y25" s="14"/>
      <c r="Z25" s="14"/>
      <c r="AA25" s="14"/>
      <c r="AB25" s="14"/>
    </row>
    <row r="26" spans="4:28" ht="12.75">
      <c r="D26" s="31">
        <v>37500</v>
      </c>
      <c r="E26" s="34" t="s">
        <v>40</v>
      </c>
      <c r="F26" s="13">
        <v>31</v>
      </c>
      <c r="G26" s="14">
        <v>28</v>
      </c>
      <c r="H26" s="14">
        <v>31</v>
      </c>
      <c r="I26" s="14">
        <v>30</v>
      </c>
      <c r="J26" s="14">
        <v>31</v>
      </c>
      <c r="K26" s="14">
        <v>30</v>
      </c>
      <c r="L26" s="14">
        <v>31</v>
      </c>
      <c r="M26" s="14">
        <v>31</v>
      </c>
      <c r="N26" s="14">
        <v>30</v>
      </c>
      <c r="O26" s="14">
        <v>31</v>
      </c>
      <c r="P26" s="14">
        <v>30</v>
      </c>
      <c r="Q26" s="16">
        <v>31</v>
      </c>
      <c r="R26" s="14"/>
      <c r="S26" s="71"/>
      <c r="U26" s="14"/>
      <c r="V26" s="14"/>
      <c r="W26" s="14"/>
      <c r="X26" s="14"/>
      <c r="Y26" s="14"/>
      <c r="Z26" s="14"/>
      <c r="AA26" s="14"/>
      <c r="AB26" s="14"/>
    </row>
    <row r="27" spans="4:24" ht="12.75">
      <c r="D27" s="31">
        <v>37865</v>
      </c>
      <c r="E27" s="34" t="s">
        <v>38</v>
      </c>
      <c r="F27" s="13">
        <v>31</v>
      </c>
      <c r="G27" s="14">
        <v>29</v>
      </c>
      <c r="H27" s="14">
        <v>31</v>
      </c>
      <c r="I27" s="14">
        <v>30</v>
      </c>
      <c r="J27" s="14">
        <v>31</v>
      </c>
      <c r="K27" s="14">
        <v>30</v>
      </c>
      <c r="L27" s="14">
        <v>31</v>
      </c>
      <c r="M27" s="14">
        <v>31</v>
      </c>
      <c r="N27" s="14">
        <v>30</v>
      </c>
      <c r="O27" s="14">
        <v>31</v>
      </c>
      <c r="P27" s="14">
        <v>30</v>
      </c>
      <c r="Q27" s="16">
        <v>31</v>
      </c>
      <c r="R27" s="14"/>
      <c r="S27" s="71"/>
      <c r="U27" s="95"/>
      <c r="V27" s="95"/>
      <c r="W27" s="95"/>
      <c r="X27" s="95"/>
    </row>
    <row r="28" spans="4:34" ht="12.75">
      <c r="D28" s="31">
        <v>38231</v>
      </c>
      <c r="E28" s="34" t="s">
        <v>39</v>
      </c>
      <c r="F28" s="13">
        <v>31</v>
      </c>
      <c r="G28" s="14">
        <v>28</v>
      </c>
      <c r="H28" s="14">
        <v>31</v>
      </c>
      <c r="I28" s="14">
        <v>30</v>
      </c>
      <c r="J28" s="14">
        <v>31</v>
      </c>
      <c r="K28" s="14">
        <v>30</v>
      </c>
      <c r="L28" s="14">
        <v>31</v>
      </c>
      <c r="M28" s="14">
        <v>31</v>
      </c>
      <c r="N28" s="14">
        <v>30</v>
      </c>
      <c r="O28" s="14">
        <v>31</v>
      </c>
      <c r="P28" s="14">
        <v>30</v>
      </c>
      <c r="Q28" s="16">
        <v>31</v>
      </c>
      <c r="R28" s="14"/>
      <c r="S28" s="71"/>
      <c r="U28" s="14"/>
      <c r="V28" s="14"/>
      <c r="W28" s="14"/>
      <c r="X28" s="14"/>
      <c r="Y28" s="14"/>
      <c r="Z28" s="14"/>
      <c r="AA28" s="14"/>
      <c r="AB28" s="14"/>
      <c r="AC28" s="29"/>
      <c r="AD28" s="29"/>
      <c r="AE28" s="29"/>
      <c r="AF28" s="29"/>
      <c r="AG28" s="29"/>
      <c r="AH28" s="29"/>
    </row>
    <row r="29" spans="4:35" ht="12.75">
      <c r="D29" s="32">
        <v>38596</v>
      </c>
      <c r="E29" s="35" t="s">
        <v>50</v>
      </c>
      <c r="F29" s="39">
        <v>31</v>
      </c>
      <c r="G29" s="40">
        <v>28</v>
      </c>
      <c r="H29" s="40">
        <v>31</v>
      </c>
      <c r="I29" s="40">
        <v>30</v>
      </c>
      <c r="J29" s="40">
        <v>31</v>
      </c>
      <c r="K29" s="40">
        <v>30</v>
      </c>
      <c r="L29" s="40">
        <v>31</v>
      </c>
      <c r="M29" s="40">
        <v>31</v>
      </c>
      <c r="N29" s="40">
        <v>30</v>
      </c>
      <c r="O29" s="40">
        <v>31</v>
      </c>
      <c r="P29" s="40">
        <v>30</v>
      </c>
      <c r="Q29" s="26">
        <v>31</v>
      </c>
      <c r="R29" s="14"/>
      <c r="S29" s="71"/>
      <c r="U29" s="14"/>
      <c r="V29" s="14"/>
      <c r="W29" s="14"/>
      <c r="X29" s="14"/>
      <c r="Y29" s="14"/>
      <c r="Z29" s="14"/>
      <c r="AA29" s="14"/>
      <c r="AB29" s="14"/>
      <c r="AF29" s="49"/>
      <c r="AG29" s="49"/>
      <c r="AH29" s="49"/>
      <c r="AI29" s="41"/>
    </row>
    <row r="30" spans="4:35" ht="13.5" thickBot="1">
      <c r="D30" s="55"/>
      <c r="E30" s="56"/>
      <c r="F30" s="14"/>
      <c r="G30" s="14"/>
      <c r="H30" s="14"/>
      <c r="I30" s="14"/>
      <c r="J30" s="14"/>
      <c r="K30" s="14"/>
      <c r="L30" s="14"/>
      <c r="M30" s="14"/>
      <c r="N30" s="14"/>
      <c r="O30" s="14"/>
      <c r="P30" s="14"/>
      <c r="Q30" s="14"/>
      <c r="R30" s="14"/>
      <c r="S30" s="71"/>
      <c r="T30" s="14"/>
      <c r="U30" s="14"/>
      <c r="V30" s="14"/>
      <c r="W30" s="14"/>
      <c r="X30" s="14"/>
      <c r="Y30" s="14"/>
      <c r="Z30" s="14"/>
      <c r="AA30" s="14"/>
      <c r="AB30" s="14"/>
      <c r="AF30" s="49"/>
      <c r="AG30" s="49"/>
      <c r="AH30" s="49"/>
      <c r="AI30" s="41"/>
    </row>
    <row r="31" spans="4:35" ht="13.5" thickBot="1">
      <c r="D31" s="55"/>
      <c r="E31" s="668" t="s">
        <v>61</v>
      </c>
      <c r="F31" s="669"/>
      <c r="G31" s="669"/>
      <c r="H31" s="669"/>
      <c r="I31" s="669"/>
      <c r="J31" s="669"/>
      <c r="K31" s="669"/>
      <c r="L31" s="669"/>
      <c r="M31" s="669"/>
      <c r="N31" s="669"/>
      <c r="O31" s="669"/>
      <c r="P31" s="669"/>
      <c r="Q31" s="669"/>
      <c r="R31" s="670"/>
      <c r="S31" s="71"/>
      <c r="T31" s="14"/>
      <c r="U31" s="14"/>
      <c r="V31" s="14"/>
      <c r="W31" s="14"/>
      <c r="X31" s="14"/>
      <c r="Y31" s="14"/>
      <c r="Z31" s="14"/>
      <c r="AA31" s="14"/>
      <c r="AB31" s="14"/>
      <c r="AF31" s="49"/>
      <c r="AG31" s="49"/>
      <c r="AH31" s="49"/>
      <c r="AI31" s="41"/>
    </row>
    <row r="32" spans="4:38" ht="12.75">
      <c r="D32" s="55"/>
      <c r="E32" s="108"/>
      <c r="F32" s="95">
        <v>1</v>
      </c>
      <c r="G32" s="95">
        <v>2</v>
      </c>
      <c r="H32" s="95">
        <v>3</v>
      </c>
      <c r="I32" s="95">
        <v>4</v>
      </c>
      <c r="J32" s="95">
        <v>5</v>
      </c>
      <c r="K32" s="95">
        <v>6</v>
      </c>
      <c r="L32" s="95">
        <v>7</v>
      </c>
      <c r="M32" s="95">
        <v>8</v>
      </c>
      <c r="N32" s="95">
        <v>9</v>
      </c>
      <c r="O32" s="95">
        <v>10</v>
      </c>
      <c r="P32" s="95">
        <v>11</v>
      </c>
      <c r="Q32" s="95">
        <v>12</v>
      </c>
      <c r="R32" s="95">
        <v>13</v>
      </c>
      <c r="S32" s="104">
        <v>14</v>
      </c>
      <c r="T32" s="104">
        <v>15</v>
      </c>
      <c r="U32" s="104">
        <v>16</v>
      </c>
      <c r="V32" s="104">
        <v>17</v>
      </c>
      <c r="W32" s="104">
        <v>18</v>
      </c>
      <c r="X32" s="104">
        <v>19</v>
      </c>
      <c r="Y32" s="104">
        <v>20</v>
      </c>
      <c r="Z32" s="104">
        <v>21</v>
      </c>
      <c r="AA32" s="104">
        <v>22</v>
      </c>
      <c r="AB32" s="104">
        <v>23</v>
      </c>
      <c r="AC32" s="104">
        <v>24</v>
      </c>
      <c r="AD32" s="104">
        <v>25</v>
      </c>
      <c r="AE32" s="104">
        <v>26</v>
      </c>
      <c r="AF32" s="104">
        <v>27</v>
      </c>
      <c r="AG32" s="104">
        <v>28</v>
      </c>
      <c r="AH32" s="104">
        <v>29</v>
      </c>
      <c r="AI32" s="104">
        <v>30</v>
      </c>
      <c r="AJ32" s="660" t="s">
        <v>76</v>
      </c>
      <c r="AK32" s="660"/>
      <c r="AL32" s="660"/>
    </row>
    <row r="33" spans="4:38" ht="12.75">
      <c r="D33" s="55"/>
      <c r="E33" s="13">
        <v>1</v>
      </c>
      <c r="F33" s="73" t="e">
        <f>N45</f>
        <v>#REF!</v>
      </c>
      <c r="G33" s="73" t="e">
        <f>N46</f>
        <v>#REF!</v>
      </c>
      <c r="H33" s="73" t="e">
        <f>N47</f>
        <v>#REF!</v>
      </c>
      <c r="I33" s="73" t="e">
        <f>N48</f>
        <v>#REF!</v>
      </c>
      <c r="J33" s="73" t="e">
        <f>N49</f>
        <v>#REF!</v>
      </c>
      <c r="K33" s="73" t="e">
        <f>N50</f>
        <v>#REF!</v>
      </c>
      <c r="L33" s="73" t="e">
        <f>N51</f>
        <v>#REF!</v>
      </c>
      <c r="M33" s="73" t="e">
        <f>N52</f>
        <v>#REF!</v>
      </c>
      <c r="N33" s="73" t="e">
        <f>N53</f>
        <v>#REF!</v>
      </c>
      <c r="O33" s="73" t="e">
        <f>N54</f>
        <v>#REF!</v>
      </c>
      <c r="P33" s="73" t="e">
        <f>N55</f>
        <v>#REF!</v>
      </c>
      <c r="Q33" s="73" t="e">
        <f>N56</f>
        <v>#REF!</v>
      </c>
      <c r="R33" s="73" t="e">
        <f>N57</f>
        <v>#REF!</v>
      </c>
      <c r="S33" s="73" t="e">
        <f>N58</f>
        <v>#REF!</v>
      </c>
      <c r="T33" s="73" t="e">
        <f>N59</f>
        <v>#REF!</v>
      </c>
      <c r="U33" s="73" t="e">
        <f>N60</f>
        <v>#REF!</v>
      </c>
      <c r="V33" s="73" t="e">
        <f>N61</f>
        <v>#REF!</v>
      </c>
      <c r="W33" s="73" t="e">
        <f>N62</f>
        <v>#REF!</v>
      </c>
      <c r="X33" s="73" t="e">
        <f>N63</f>
        <v>#REF!</v>
      </c>
      <c r="Y33" s="73" t="e">
        <f>N64</f>
        <v>#REF!</v>
      </c>
      <c r="Z33" s="73" t="e">
        <f>N65</f>
        <v>#REF!</v>
      </c>
      <c r="AA33" s="73" t="e">
        <f>N66</f>
        <v>#REF!</v>
      </c>
      <c r="AB33" s="73" t="e">
        <f>N67</f>
        <v>#REF!</v>
      </c>
      <c r="AC33" s="73" t="e">
        <f>N68</f>
        <v>#REF!</v>
      </c>
      <c r="AD33" s="73" t="e">
        <f>N69</f>
        <v>#REF!</v>
      </c>
      <c r="AE33" s="73" t="e">
        <f>N70</f>
        <v>#REF!</v>
      </c>
      <c r="AF33" s="73" t="e">
        <f>N71</f>
        <v>#REF!</v>
      </c>
      <c r="AG33" s="73" t="e">
        <f>N72</f>
        <v>#REF!</v>
      </c>
      <c r="AH33" s="73" t="e">
        <f>N73</f>
        <v>#REF!</v>
      </c>
      <c r="AI33" s="73" t="e">
        <f>N74</f>
        <v>#REF!</v>
      </c>
      <c r="AJ33" s="110" t="e">
        <f aca="true" t="shared" si="0" ref="AJ33:AJ39">MAX(F33:AI33)</f>
        <v>#REF!</v>
      </c>
      <c r="AK33" s="111" t="e">
        <f aca="true" t="shared" si="1" ref="AK33:AK39">36*AJ33</f>
        <v>#REF!</v>
      </c>
      <c r="AL33" s="58" t="s">
        <v>69</v>
      </c>
    </row>
    <row r="34" spans="4:38" ht="12.75">
      <c r="D34" s="55"/>
      <c r="E34" s="13">
        <v>2</v>
      </c>
      <c r="F34" s="73" t="e">
        <f aca="true" t="shared" si="2" ref="F34:O39">IF(F33=$AJ33,0,F33)</f>
        <v>#REF!</v>
      </c>
      <c r="G34" s="73" t="e">
        <f t="shared" si="2"/>
        <v>#REF!</v>
      </c>
      <c r="H34" s="73" t="e">
        <f t="shared" si="2"/>
        <v>#REF!</v>
      </c>
      <c r="I34" s="73" t="e">
        <f t="shared" si="2"/>
        <v>#REF!</v>
      </c>
      <c r="J34" s="73" t="e">
        <f t="shared" si="2"/>
        <v>#REF!</v>
      </c>
      <c r="K34" s="73" t="e">
        <f t="shared" si="2"/>
        <v>#REF!</v>
      </c>
      <c r="L34" s="73" t="e">
        <f t="shared" si="2"/>
        <v>#REF!</v>
      </c>
      <c r="M34" s="73" t="e">
        <f t="shared" si="2"/>
        <v>#REF!</v>
      </c>
      <c r="N34" s="73" t="e">
        <f t="shared" si="2"/>
        <v>#REF!</v>
      </c>
      <c r="O34" s="73" t="e">
        <f t="shared" si="2"/>
        <v>#REF!</v>
      </c>
      <c r="P34" s="73" t="e">
        <f aca="true" t="shared" si="3" ref="P34:Y39">IF(P33=$AJ33,0,P33)</f>
        <v>#REF!</v>
      </c>
      <c r="Q34" s="73" t="e">
        <f t="shared" si="3"/>
        <v>#REF!</v>
      </c>
      <c r="R34" s="73" t="e">
        <f t="shared" si="3"/>
        <v>#REF!</v>
      </c>
      <c r="S34" s="73" t="e">
        <f t="shared" si="3"/>
        <v>#REF!</v>
      </c>
      <c r="T34" s="73" t="e">
        <f t="shared" si="3"/>
        <v>#REF!</v>
      </c>
      <c r="U34" s="73" t="e">
        <f t="shared" si="3"/>
        <v>#REF!</v>
      </c>
      <c r="V34" s="73" t="e">
        <f t="shared" si="3"/>
        <v>#REF!</v>
      </c>
      <c r="W34" s="73" t="e">
        <f t="shared" si="3"/>
        <v>#REF!</v>
      </c>
      <c r="X34" s="73" t="e">
        <f t="shared" si="3"/>
        <v>#REF!</v>
      </c>
      <c r="Y34" s="73" t="e">
        <f t="shared" si="3"/>
        <v>#REF!</v>
      </c>
      <c r="Z34" s="73" t="e">
        <f aca="true" t="shared" si="4" ref="Z34:AI39">IF(Z33=$AJ33,0,Z33)</f>
        <v>#REF!</v>
      </c>
      <c r="AA34" s="73" t="e">
        <f t="shared" si="4"/>
        <v>#REF!</v>
      </c>
      <c r="AB34" s="73" t="e">
        <f t="shared" si="4"/>
        <v>#REF!</v>
      </c>
      <c r="AC34" s="73" t="e">
        <f t="shared" si="4"/>
        <v>#REF!</v>
      </c>
      <c r="AD34" s="73" t="e">
        <f t="shared" si="4"/>
        <v>#REF!</v>
      </c>
      <c r="AE34" s="73" t="e">
        <f t="shared" si="4"/>
        <v>#REF!</v>
      </c>
      <c r="AF34" s="73" t="e">
        <f t="shared" si="4"/>
        <v>#REF!</v>
      </c>
      <c r="AG34" s="73" t="e">
        <f t="shared" si="4"/>
        <v>#REF!</v>
      </c>
      <c r="AH34" s="73" t="e">
        <f t="shared" si="4"/>
        <v>#REF!</v>
      </c>
      <c r="AI34" s="73" t="e">
        <f t="shared" si="4"/>
        <v>#REF!</v>
      </c>
      <c r="AJ34" s="96" t="e">
        <f t="shared" si="0"/>
        <v>#REF!</v>
      </c>
      <c r="AK34" s="109" t="e">
        <f t="shared" si="1"/>
        <v>#REF!</v>
      </c>
      <c r="AL34" s="58" t="s">
        <v>70</v>
      </c>
    </row>
    <row r="35" spans="4:38" ht="12.75">
      <c r="D35" s="55"/>
      <c r="E35" s="13">
        <v>3</v>
      </c>
      <c r="F35" s="73" t="e">
        <f t="shared" si="2"/>
        <v>#REF!</v>
      </c>
      <c r="G35" s="73" t="e">
        <f t="shared" si="2"/>
        <v>#REF!</v>
      </c>
      <c r="H35" s="73" t="e">
        <f t="shared" si="2"/>
        <v>#REF!</v>
      </c>
      <c r="I35" s="73" t="e">
        <f t="shared" si="2"/>
        <v>#REF!</v>
      </c>
      <c r="J35" s="73" t="e">
        <f t="shared" si="2"/>
        <v>#REF!</v>
      </c>
      <c r="K35" s="73" t="e">
        <f t="shared" si="2"/>
        <v>#REF!</v>
      </c>
      <c r="L35" s="73" t="e">
        <f t="shared" si="2"/>
        <v>#REF!</v>
      </c>
      <c r="M35" s="73" t="e">
        <f t="shared" si="2"/>
        <v>#REF!</v>
      </c>
      <c r="N35" s="73" t="e">
        <f t="shared" si="2"/>
        <v>#REF!</v>
      </c>
      <c r="O35" s="73" t="e">
        <f t="shared" si="2"/>
        <v>#REF!</v>
      </c>
      <c r="P35" s="73" t="e">
        <f t="shared" si="3"/>
        <v>#REF!</v>
      </c>
      <c r="Q35" s="73" t="e">
        <f t="shared" si="3"/>
        <v>#REF!</v>
      </c>
      <c r="R35" s="73" t="e">
        <f t="shared" si="3"/>
        <v>#REF!</v>
      </c>
      <c r="S35" s="73" t="e">
        <f t="shared" si="3"/>
        <v>#REF!</v>
      </c>
      <c r="T35" s="73" t="e">
        <f t="shared" si="3"/>
        <v>#REF!</v>
      </c>
      <c r="U35" s="73" t="e">
        <f t="shared" si="3"/>
        <v>#REF!</v>
      </c>
      <c r="V35" s="73" t="e">
        <f t="shared" si="3"/>
        <v>#REF!</v>
      </c>
      <c r="W35" s="73" t="e">
        <f t="shared" si="3"/>
        <v>#REF!</v>
      </c>
      <c r="X35" s="73" t="e">
        <f t="shared" si="3"/>
        <v>#REF!</v>
      </c>
      <c r="Y35" s="73" t="e">
        <f t="shared" si="3"/>
        <v>#REF!</v>
      </c>
      <c r="Z35" s="73" t="e">
        <f t="shared" si="4"/>
        <v>#REF!</v>
      </c>
      <c r="AA35" s="73" t="e">
        <f t="shared" si="4"/>
        <v>#REF!</v>
      </c>
      <c r="AB35" s="73" t="e">
        <f t="shared" si="4"/>
        <v>#REF!</v>
      </c>
      <c r="AC35" s="73" t="e">
        <f t="shared" si="4"/>
        <v>#REF!</v>
      </c>
      <c r="AD35" s="73" t="e">
        <f t="shared" si="4"/>
        <v>#REF!</v>
      </c>
      <c r="AE35" s="73" t="e">
        <f t="shared" si="4"/>
        <v>#REF!</v>
      </c>
      <c r="AF35" s="73" t="e">
        <f t="shared" si="4"/>
        <v>#REF!</v>
      </c>
      <c r="AG35" s="73" t="e">
        <f t="shared" si="4"/>
        <v>#REF!</v>
      </c>
      <c r="AH35" s="73" t="e">
        <f t="shared" si="4"/>
        <v>#REF!</v>
      </c>
      <c r="AI35" s="73" t="e">
        <f t="shared" si="4"/>
        <v>#REF!</v>
      </c>
      <c r="AJ35" s="96" t="e">
        <f t="shared" si="0"/>
        <v>#REF!</v>
      </c>
      <c r="AK35" s="109" t="e">
        <f t="shared" si="1"/>
        <v>#REF!</v>
      </c>
      <c r="AL35" s="58" t="s">
        <v>71</v>
      </c>
    </row>
    <row r="36" spans="4:38" ht="12.75">
      <c r="D36" s="55"/>
      <c r="E36" s="13">
        <v>4</v>
      </c>
      <c r="F36" s="73" t="e">
        <f t="shared" si="2"/>
        <v>#REF!</v>
      </c>
      <c r="G36" s="73" t="e">
        <f t="shared" si="2"/>
        <v>#REF!</v>
      </c>
      <c r="H36" s="73" t="e">
        <f t="shared" si="2"/>
        <v>#REF!</v>
      </c>
      <c r="I36" s="73" t="e">
        <f t="shared" si="2"/>
        <v>#REF!</v>
      </c>
      <c r="J36" s="73" t="e">
        <f t="shared" si="2"/>
        <v>#REF!</v>
      </c>
      <c r="K36" s="73" t="e">
        <f t="shared" si="2"/>
        <v>#REF!</v>
      </c>
      <c r="L36" s="73" t="e">
        <f t="shared" si="2"/>
        <v>#REF!</v>
      </c>
      <c r="M36" s="73" t="e">
        <f t="shared" si="2"/>
        <v>#REF!</v>
      </c>
      <c r="N36" s="73" t="e">
        <f t="shared" si="2"/>
        <v>#REF!</v>
      </c>
      <c r="O36" s="73" t="e">
        <f t="shared" si="2"/>
        <v>#REF!</v>
      </c>
      <c r="P36" s="73" t="e">
        <f t="shared" si="3"/>
        <v>#REF!</v>
      </c>
      <c r="Q36" s="73" t="e">
        <f t="shared" si="3"/>
        <v>#REF!</v>
      </c>
      <c r="R36" s="73" t="e">
        <f t="shared" si="3"/>
        <v>#REF!</v>
      </c>
      <c r="S36" s="73" t="e">
        <f t="shared" si="3"/>
        <v>#REF!</v>
      </c>
      <c r="T36" s="73" t="e">
        <f t="shared" si="3"/>
        <v>#REF!</v>
      </c>
      <c r="U36" s="73" t="e">
        <f t="shared" si="3"/>
        <v>#REF!</v>
      </c>
      <c r="V36" s="73" t="e">
        <f t="shared" si="3"/>
        <v>#REF!</v>
      </c>
      <c r="W36" s="73" t="e">
        <f t="shared" si="3"/>
        <v>#REF!</v>
      </c>
      <c r="X36" s="73" t="e">
        <f t="shared" si="3"/>
        <v>#REF!</v>
      </c>
      <c r="Y36" s="73" t="e">
        <f t="shared" si="3"/>
        <v>#REF!</v>
      </c>
      <c r="Z36" s="73" t="e">
        <f t="shared" si="4"/>
        <v>#REF!</v>
      </c>
      <c r="AA36" s="73" t="e">
        <f t="shared" si="4"/>
        <v>#REF!</v>
      </c>
      <c r="AB36" s="73" t="e">
        <f t="shared" si="4"/>
        <v>#REF!</v>
      </c>
      <c r="AC36" s="73" t="e">
        <f t="shared" si="4"/>
        <v>#REF!</v>
      </c>
      <c r="AD36" s="73" t="e">
        <f t="shared" si="4"/>
        <v>#REF!</v>
      </c>
      <c r="AE36" s="73" t="e">
        <f t="shared" si="4"/>
        <v>#REF!</v>
      </c>
      <c r="AF36" s="73" t="e">
        <f t="shared" si="4"/>
        <v>#REF!</v>
      </c>
      <c r="AG36" s="73" t="e">
        <f t="shared" si="4"/>
        <v>#REF!</v>
      </c>
      <c r="AH36" s="73" t="e">
        <f t="shared" si="4"/>
        <v>#REF!</v>
      </c>
      <c r="AI36" s="73" t="e">
        <f t="shared" si="4"/>
        <v>#REF!</v>
      </c>
      <c r="AJ36" s="96" t="e">
        <f t="shared" si="0"/>
        <v>#REF!</v>
      </c>
      <c r="AK36" s="109" t="e">
        <f t="shared" si="1"/>
        <v>#REF!</v>
      </c>
      <c r="AL36" s="58" t="s">
        <v>72</v>
      </c>
    </row>
    <row r="37" spans="4:38" ht="12.75">
      <c r="D37" s="55"/>
      <c r="E37" s="13">
        <v>5</v>
      </c>
      <c r="F37" s="73" t="e">
        <f t="shared" si="2"/>
        <v>#REF!</v>
      </c>
      <c r="G37" s="73" t="e">
        <f t="shared" si="2"/>
        <v>#REF!</v>
      </c>
      <c r="H37" s="73" t="e">
        <f t="shared" si="2"/>
        <v>#REF!</v>
      </c>
      <c r="I37" s="73" t="e">
        <f t="shared" si="2"/>
        <v>#REF!</v>
      </c>
      <c r="J37" s="73" t="e">
        <f t="shared" si="2"/>
        <v>#REF!</v>
      </c>
      <c r="K37" s="73" t="e">
        <f t="shared" si="2"/>
        <v>#REF!</v>
      </c>
      <c r="L37" s="73" t="e">
        <f t="shared" si="2"/>
        <v>#REF!</v>
      </c>
      <c r="M37" s="73" t="e">
        <f t="shared" si="2"/>
        <v>#REF!</v>
      </c>
      <c r="N37" s="73" t="e">
        <f t="shared" si="2"/>
        <v>#REF!</v>
      </c>
      <c r="O37" s="73" t="e">
        <f t="shared" si="2"/>
        <v>#REF!</v>
      </c>
      <c r="P37" s="73" t="e">
        <f t="shared" si="3"/>
        <v>#REF!</v>
      </c>
      <c r="Q37" s="73" t="e">
        <f t="shared" si="3"/>
        <v>#REF!</v>
      </c>
      <c r="R37" s="73" t="e">
        <f t="shared" si="3"/>
        <v>#REF!</v>
      </c>
      <c r="S37" s="73" t="e">
        <f t="shared" si="3"/>
        <v>#REF!</v>
      </c>
      <c r="T37" s="73" t="e">
        <f t="shared" si="3"/>
        <v>#REF!</v>
      </c>
      <c r="U37" s="73" t="e">
        <f t="shared" si="3"/>
        <v>#REF!</v>
      </c>
      <c r="V37" s="73" t="e">
        <f t="shared" si="3"/>
        <v>#REF!</v>
      </c>
      <c r="W37" s="73" t="e">
        <f t="shared" si="3"/>
        <v>#REF!</v>
      </c>
      <c r="X37" s="73" t="e">
        <f t="shared" si="3"/>
        <v>#REF!</v>
      </c>
      <c r="Y37" s="73" t="e">
        <f t="shared" si="3"/>
        <v>#REF!</v>
      </c>
      <c r="Z37" s="73" t="e">
        <f t="shared" si="4"/>
        <v>#REF!</v>
      </c>
      <c r="AA37" s="73" t="e">
        <f t="shared" si="4"/>
        <v>#REF!</v>
      </c>
      <c r="AB37" s="73" t="e">
        <f t="shared" si="4"/>
        <v>#REF!</v>
      </c>
      <c r="AC37" s="73" t="e">
        <f t="shared" si="4"/>
        <v>#REF!</v>
      </c>
      <c r="AD37" s="73" t="e">
        <f t="shared" si="4"/>
        <v>#REF!</v>
      </c>
      <c r="AE37" s="73" t="e">
        <f t="shared" si="4"/>
        <v>#REF!</v>
      </c>
      <c r="AF37" s="73" t="e">
        <f t="shared" si="4"/>
        <v>#REF!</v>
      </c>
      <c r="AG37" s="73" t="e">
        <f t="shared" si="4"/>
        <v>#REF!</v>
      </c>
      <c r="AH37" s="73" t="e">
        <f t="shared" si="4"/>
        <v>#REF!</v>
      </c>
      <c r="AI37" s="73" t="e">
        <f t="shared" si="4"/>
        <v>#REF!</v>
      </c>
      <c r="AJ37" s="96" t="e">
        <f t="shared" si="0"/>
        <v>#REF!</v>
      </c>
      <c r="AK37" s="109" t="e">
        <f t="shared" si="1"/>
        <v>#REF!</v>
      </c>
      <c r="AL37" s="58" t="s">
        <v>73</v>
      </c>
    </row>
    <row r="38" spans="4:38" ht="12.75">
      <c r="D38" s="55"/>
      <c r="E38" s="13">
        <v>6</v>
      </c>
      <c r="F38" s="73" t="e">
        <f t="shared" si="2"/>
        <v>#REF!</v>
      </c>
      <c r="G38" s="73" t="e">
        <f t="shared" si="2"/>
        <v>#REF!</v>
      </c>
      <c r="H38" s="73" t="e">
        <f t="shared" si="2"/>
        <v>#REF!</v>
      </c>
      <c r="I38" s="73" t="e">
        <f t="shared" si="2"/>
        <v>#REF!</v>
      </c>
      <c r="J38" s="73" t="e">
        <f t="shared" si="2"/>
        <v>#REF!</v>
      </c>
      <c r="K38" s="73" t="e">
        <f t="shared" si="2"/>
        <v>#REF!</v>
      </c>
      <c r="L38" s="73" t="e">
        <f t="shared" si="2"/>
        <v>#REF!</v>
      </c>
      <c r="M38" s="73" t="e">
        <f t="shared" si="2"/>
        <v>#REF!</v>
      </c>
      <c r="N38" s="73" t="e">
        <f t="shared" si="2"/>
        <v>#REF!</v>
      </c>
      <c r="O38" s="73" t="e">
        <f t="shared" si="2"/>
        <v>#REF!</v>
      </c>
      <c r="P38" s="73" t="e">
        <f t="shared" si="3"/>
        <v>#REF!</v>
      </c>
      <c r="Q38" s="73" t="e">
        <f t="shared" si="3"/>
        <v>#REF!</v>
      </c>
      <c r="R38" s="73" t="e">
        <f t="shared" si="3"/>
        <v>#REF!</v>
      </c>
      <c r="S38" s="73" t="e">
        <f t="shared" si="3"/>
        <v>#REF!</v>
      </c>
      <c r="T38" s="73" t="e">
        <f t="shared" si="3"/>
        <v>#REF!</v>
      </c>
      <c r="U38" s="73" t="e">
        <f t="shared" si="3"/>
        <v>#REF!</v>
      </c>
      <c r="V38" s="73" t="e">
        <f t="shared" si="3"/>
        <v>#REF!</v>
      </c>
      <c r="W38" s="73" t="e">
        <f t="shared" si="3"/>
        <v>#REF!</v>
      </c>
      <c r="X38" s="73" t="e">
        <f t="shared" si="3"/>
        <v>#REF!</v>
      </c>
      <c r="Y38" s="73" t="e">
        <f t="shared" si="3"/>
        <v>#REF!</v>
      </c>
      <c r="Z38" s="73" t="e">
        <f t="shared" si="4"/>
        <v>#REF!</v>
      </c>
      <c r="AA38" s="73" t="e">
        <f t="shared" si="4"/>
        <v>#REF!</v>
      </c>
      <c r="AB38" s="73" t="e">
        <f t="shared" si="4"/>
        <v>#REF!</v>
      </c>
      <c r="AC38" s="73" t="e">
        <f t="shared" si="4"/>
        <v>#REF!</v>
      </c>
      <c r="AD38" s="73" t="e">
        <f t="shared" si="4"/>
        <v>#REF!</v>
      </c>
      <c r="AE38" s="73" t="e">
        <f t="shared" si="4"/>
        <v>#REF!</v>
      </c>
      <c r="AF38" s="73" t="e">
        <f t="shared" si="4"/>
        <v>#REF!</v>
      </c>
      <c r="AG38" s="73" t="e">
        <f t="shared" si="4"/>
        <v>#REF!</v>
      </c>
      <c r="AH38" s="73" t="e">
        <f t="shared" si="4"/>
        <v>#REF!</v>
      </c>
      <c r="AI38" s="73" t="e">
        <f t="shared" si="4"/>
        <v>#REF!</v>
      </c>
      <c r="AJ38" s="96" t="e">
        <f t="shared" si="0"/>
        <v>#REF!</v>
      </c>
      <c r="AK38" s="109" t="e">
        <f t="shared" si="1"/>
        <v>#REF!</v>
      </c>
      <c r="AL38" s="58" t="s">
        <v>74</v>
      </c>
    </row>
    <row r="39" spans="4:38" ht="12.75">
      <c r="D39" s="55"/>
      <c r="E39" s="39">
        <v>7</v>
      </c>
      <c r="F39" s="106" t="e">
        <f t="shared" si="2"/>
        <v>#REF!</v>
      </c>
      <c r="G39" s="106" t="e">
        <f t="shared" si="2"/>
        <v>#REF!</v>
      </c>
      <c r="H39" s="106" t="e">
        <f t="shared" si="2"/>
        <v>#REF!</v>
      </c>
      <c r="I39" s="106" t="e">
        <f t="shared" si="2"/>
        <v>#REF!</v>
      </c>
      <c r="J39" s="106" t="e">
        <f t="shared" si="2"/>
        <v>#REF!</v>
      </c>
      <c r="K39" s="106" t="e">
        <f t="shared" si="2"/>
        <v>#REF!</v>
      </c>
      <c r="L39" s="106" t="e">
        <f t="shared" si="2"/>
        <v>#REF!</v>
      </c>
      <c r="M39" s="106" t="e">
        <f t="shared" si="2"/>
        <v>#REF!</v>
      </c>
      <c r="N39" s="106" t="e">
        <f t="shared" si="2"/>
        <v>#REF!</v>
      </c>
      <c r="O39" s="106" t="e">
        <f t="shared" si="2"/>
        <v>#REF!</v>
      </c>
      <c r="P39" s="106" t="e">
        <f t="shared" si="3"/>
        <v>#REF!</v>
      </c>
      <c r="Q39" s="106" t="e">
        <f t="shared" si="3"/>
        <v>#REF!</v>
      </c>
      <c r="R39" s="106" t="e">
        <f t="shared" si="3"/>
        <v>#REF!</v>
      </c>
      <c r="S39" s="106" t="e">
        <f t="shared" si="3"/>
        <v>#REF!</v>
      </c>
      <c r="T39" s="106" t="e">
        <f t="shared" si="3"/>
        <v>#REF!</v>
      </c>
      <c r="U39" s="106" t="e">
        <f t="shared" si="3"/>
        <v>#REF!</v>
      </c>
      <c r="V39" s="106" t="e">
        <f t="shared" si="3"/>
        <v>#REF!</v>
      </c>
      <c r="W39" s="106" t="e">
        <f t="shared" si="3"/>
        <v>#REF!</v>
      </c>
      <c r="X39" s="106" t="e">
        <f t="shared" si="3"/>
        <v>#REF!</v>
      </c>
      <c r="Y39" s="106" t="e">
        <f t="shared" si="3"/>
        <v>#REF!</v>
      </c>
      <c r="Z39" s="106" t="e">
        <f t="shared" si="4"/>
        <v>#REF!</v>
      </c>
      <c r="AA39" s="106" t="e">
        <f t="shared" si="4"/>
        <v>#REF!</v>
      </c>
      <c r="AB39" s="106" t="e">
        <f t="shared" si="4"/>
        <v>#REF!</v>
      </c>
      <c r="AC39" s="106" t="e">
        <f t="shared" si="4"/>
        <v>#REF!</v>
      </c>
      <c r="AD39" s="106" t="e">
        <f t="shared" si="4"/>
        <v>#REF!</v>
      </c>
      <c r="AE39" s="106" t="e">
        <f t="shared" si="4"/>
        <v>#REF!</v>
      </c>
      <c r="AF39" s="106" t="e">
        <f t="shared" si="4"/>
        <v>#REF!</v>
      </c>
      <c r="AG39" s="106" t="e">
        <f t="shared" si="4"/>
        <v>#REF!</v>
      </c>
      <c r="AH39" s="106" t="e">
        <f t="shared" si="4"/>
        <v>#REF!</v>
      </c>
      <c r="AI39" s="107" t="e">
        <f t="shared" si="4"/>
        <v>#REF!</v>
      </c>
      <c r="AJ39" s="96" t="e">
        <f t="shared" si="0"/>
        <v>#REF!</v>
      </c>
      <c r="AK39" s="109" t="e">
        <f t="shared" si="1"/>
        <v>#REF!</v>
      </c>
      <c r="AL39" s="59" t="s">
        <v>75</v>
      </c>
    </row>
    <row r="40" spans="4:33" ht="12.75">
      <c r="D40" s="55"/>
      <c r="E40" s="14"/>
      <c r="F40" s="73"/>
      <c r="G40" s="73"/>
      <c r="H40" s="73"/>
      <c r="I40" s="73"/>
      <c r="J40" s="73"/>
      <c r="K40" s="73"/>
      <c r="L40" s="73"/>
      <c r="M40" s="73"/>
      <c r="N40" s="73"/>
      <c r="O40" s="106"/>
      <c r="P40" s="106"/>
      <c r="Q40" s="106"/>
      <c r="R40" s="106"/>
      <c r="S40" s="106"/>
      <c r="T40" s="106"/>
      <c r="U40" s="106"/>
      <c r="V40" s="106"/>
      <c r="W40" s="106"/>
      <c r="X40" s="106"/>
      <c r="Y40" s="106"/>
      <c r="Z40" s="106"/>
      <c r="AA40" s="106"/>
      <c r="AB40" s="106"/>
      <c r="AC40" s="73"/>
      <c r="AD40" s="73"/>
      <c r="AE40" s="125"/>
      <c r="AF40" s="126"/>
      <c r="AG40" s="56"/>
    </row>
    <row r="41" spans="4:86" ht="12.75">
      <c r="D41" s="55"/>
      <c r="E41" s="56"/>
      <c r="F41" s="14"/>
      <c r="G41" s="14"/>
      <c r="H41" s="14"/>
      <c r="I41" s="14"/>
      <c r="J41" s="14"/>
      <c r="K41" s="14"/>
      <c r="L41" s="14"/>
      <c r="M41" s="14"/>
      <c r="N41" s="14"/>
      <c r="O41" s="588" t="s">
        <v>54</v>
      </c>
      <c r="P41" s="588"/>
      <c r="Q41" s="588"/>
      <c r="R41" s="588"/>
      <c r="S41" s="588"/>
      <c r="T41" s="588"/>
      <c r="U41" s="588"/>
      <c r="V41" s="588"/>
      <c r="W41" s="588"/>
      <c r="X41" s="588"/>
      <c r="Y41" s="588"/>
      <c r="Z41" s="588"/>
      <c r="AA41" s="588"/>
      <c r="AB41" s="588"/>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17"/>
      <c r="CA41" s="17"/>
      <c r="CB41" s="17"/>
      <c r="CC41" s="17"/>
      <c r="CD41" s="17"/>
      <c r="CE41" s="17"/>
      <c r="CF41" s="17"/>
      <c r="CG41" s="17"/>
      <c r="CH41" s="17"/>
    </row>
    <row r="42" spans="5:86" ht="12.75">
      <c r="E42" s="8" t="s">
        <v>56</v>
      </c>
      <c r="F42" s="656">
        <v>38231</v>
      </c>
      <c r="G42" s="656"/>
      <c r="H42" s="665" t="s">
        <v>57</v>
      </c>
      <c r="I42" s="666"/>
      <c r="J42" s="666"/>
      <c r="K42" s="666"/>
      <c r="L42" s="666"/>
      <c r="M42" s="666"/>
      <c r="O42" s="588">
        <v>1</v>
      </c>
      <c r="P42" s="649"/>
      <c r="Q42" s="588">
        <v>2</v>
      </c>
      <c r="R42" s="649"/>
      <c r="S42" s="588">
        <v>3</v>
      </c>
      <c r="T42" s="649"/>
      <c r="U42" s="588">
        <v>4</v>
      </c>
      <c r="V42" s="649"/>
      <c r="W42" s="588">
        <v>5</v>
      </c>
      <c r="X42" s="649"/>
      <c r="Y42" s="588">
        <v>6</v>
      </c>
      <c r="Z42" s="649"/>
      <c r="AA42" s="329">
        <v>7</v>
      </c>
      <c r="AB42" s="588"/>
      <c r="AC42" s="14"/>
      <c r="AD42" s="14"/>
      <c r="AE42" s="14"/>
      <c r="AF42" s="14"/>
      <c r="AG42" s="14"/>
      <c r="AH42" s="23"/>
      <c r="AI42" s="127"/>
      <c r="AJ42" s="14"/>
      <c r="AK42" s="14"/>
      <c r="AL42" s="14"/>
      <c r="AM42" s="14"/>
      <c r="AN42" s="14"/>
      <c r="AO42" s="23"/>
      <c r="AP42" s="127"/>
      <c r="AQ42" s="14"/>
      <c r="AR42" s="14"/>
      <c r="AS42" s="14"/>
      <c r="AT42" s="14"/>
      <c r="AU42" s="14"/>
      <c r="AV42" s="23"/>
      <c r="AW42" s="127"/>
      <c r="AX42" s="14"/>
      <c r="AY42" s="14"/>
      <c r="AZ42" s="14"/>
      <c r="BA42" s="14"/>
      <c r="BB42" s="14"/>
      <c r="BC42" s="23"/>
      <c r="BD42" s="127"/>
      <c r="BE42" s="14"/>
      <c r="BF42" s="14"/>
      <c r="BG42" s="14"/>
      <c r="BH42" s="14"/>
      <c r="BI42" s="14"/>
      <c r="BJ42" s="23"/>
      <c r="BK42" s="127"/>
      <c r="BL42" s="14"/>
      <c r="BM42" s="14"/>
      <c r="BN42" s="14"/>
      <c r="BO42" s="14"/>
      <c r="BP42" s="14"/>
      <c r="BQ42" s="23"/>
      <c r="BR42" s="127"/>
      <c r="BS42" s="14"/>
      <c r="BT42" s="14"/>
      <c r="BU42" s="14"/>
      <c r="BV42" s="14"/>
      <c r="BW42" s="14"/>
      <c r="BX42" s="23"/>
      <c r="BY42" s="127"/>
      <c r="BZ42" s="14"/>
      <c r="CA42" s="14"/>
      <c r="CB42" s="14"/>
      <c r="CC42" s="14"/>
      <c r="CD42" s="14"/>
      <c r="CE42" s="14"/>
      <c r="CF42" s="14"/>
      <c r="CG42" s="14"/>
      <c r="CH42" s="14"/>
    </row>
    <row r="43" spans="3:86" ht="12.75">
      <c r="C43" s="5" t="s">
        <v>155</v>
      </c>
      <c r="D43" s="5" t="s">
        <v>156</v>
      </c>
      <c r="O43" s="98" t="e">
        <f>AK33</f>
        <v>#REF!</v>
      </c>
      <c r="P43" s="97" t="s">
        <v>53</v>
      </c>
      <c r="Q43" s="99" t="e">
        <f>AK34</f>
        <v>#REF!</v>
      </c>
      <c r="R43" s="97" t="s">
        <v>53</v>
      </c>
      <c r="S43" s="99" t="e">
        <f>AK35</f>
        <v>#REF!</v>
      </c>
      <c r="T43" s="97" t="s">
        <v>53</v>
      </c>
      <c r="U43" s="99" t="e">
        <f>AK36</f>
        <v>#REF!</v>
      </c>
      <c r="V43" s="97" t="s">
        <v>53</v>
      </c>
      <c r="W43" s="99" t="e">
        <f>AK37</f>
        <v>#REF!</v>
      </c>
      <c r="X43" s="97" t="s">
        <v>53</v>
      </c>
      <c r="Y43" s="99" t="e">
        <f>AK38</f>
        <v>#REF!</v>
      </c>
      <c r="Z43" s="97" t="s">
        <v>53</v>
      </c>
      <c r="AA43" s="100" t="e">
        <f>AK39</f>
        <v>#REF!</v>
      </c>
      <c r="AB43" s="64" t="s">
        <v>53</v>
      </c>
      <c r="AC43" s="14"/>
      <c r="AD43" s="14"/>
      <c r="AE43" s="14"/>
      <c r="AF43" s="23"/>
      <c r="AG43" s="23"/>
      <c r="AH43" s="23"/>
      <c r="AI43" s="22"/>
      <c r="AJ43" s="14"/>
      <c r="AK43" s="14"/>
      <c r="AL43" s="14"/>
      <c r="AM43" s="23"/>
      <c r="AN43" s="14"/>
      <c r="AO43" s="23"/>
      <c r="AP43" s="22"/>
      <c r="AQ43" s="14"/>
      <c r="AR43" s="14"/>
      <c r="AS43" s="14"/>
      <c r="AT43" s="23"/>
      <c r="AU43" s="14"/>
      <c r="AV43" s="23"/>
      <c r="AW43" s="22"/>
      <c r="AX43" s="14"/>
      <c r="AY43" s="14"/>
      <c r="AZ43" s="14"/>
      <c r="BA43" s="23"/>
      <c r="BB43" s="14"/>
      <c r="BC43" s="23"/>
      <c r="BD43" s="22"/>
      <c r="BE43" s="14"/>
      <c r="BF43" s="14"/>
      <c r="BG43" s="14"/>
      <c r="BH43" s="23"/>
      <c r="BI43" s="14"/>
      <c r="BJ43" s="23"/>
      <c r="BK43" s="22"/>
      <c r="BL43" s="14"/>
      <c r="BM43" s="14"/>
      <c r="BN43" s="14"/>
      <c r="BO43" s="23"/>
      <c r="BP43" s="14"/>
      <c r="BQ43" s="23"/>
      <c r="BR43" s="22"/>
      <c r="BS43" s="14"/>
      <c r="BT43" s="14"/>
      <c r="BU43" s="14"/>
      <c r="BV43" s="23"/>
      <c r="BW43" s="14"/>
      <c r="BX43" s="23"/>
      <c r="BY43" s="22"/>
      <c r="BZ43" s="22"/>
      <c r="CA43" s="22"/>
      <c r="CB43" s="22"/>
      <c r="CC43" s="22"/>
      <c r="CD43" s="22"/>
      <c r="CE43" s="22"/>
      <c r="CF43" s="148"/>
      <c r="CG43" s="14"/>
      <c r="CH43" s="7"/>
    </row>
    <row r="44" spans="3:86" ht="12.75">
      <c r="C44" s="243" t="s">
        <v>153</v>
      </c>
      <c r="D44" s="243" t="s">
        <v>154</v>
      </c>
      <c r="E44" s="5" t="e">
        <f>#REF!</f>
        <v>#REF!</v>
      </c>
      <c r="F44" s="588" t="s">
        <v>1</v>
      </c>
      <c r="G44" s="588"/>
      <c r="H44" s="588" t="s">
        <v>2</v>
      </c>
      <c r="I44" s="588"/>
      <c r="J44" s="588" t="s">
        <v>49</v>
      </c>
      <c r="K44" s="588"/>
      <c r="L44" s="5" t="s">
        <v>51</v>
      </c>
      <c r="M44" s="5" t="s">
        <v>15</v>
      </c>
      <c r="N44" s="43" t="s">
        <v>58</v>
      </c>
      <c r="O44" s="42" t="s">
        <v>3</v>
      </c>
      <c r="P44" s="43" t="s">
        <v>4</v>
      </c>
      <c r="Q44" s="42" t="s">
        <v>3</v>
      </c>
      <c r="R44" s="43" t="s">
        <v>4</v>
      </c>
      <c r="S44" s="42" t="s">
        <v>3</v>
      </c>
      <c r="T44" s="43" t="s">
        <v>4</v>
      </c>
      <c r="U44" s="42" t="s">
        <v>3</v>
      </c>
      <c r="V44" s="43" t="s">
        <v>4</v>
      </c>
      <c r="W44" s="42" t="s">
        <v>3</v>
      </c>
      <c r="X44" s="43" t="s">
        <v>4</v>
      </c>
      <c r="Y44" s="42" t="s">
        <v>3</v>
      </c>
      <c r="Z44" s="43" t="s">
        <v>4</v>
      </c>
      <c r="AA44" s="42" t="s">
        <v>3</v>
      </c>
      <c r="AB44" s="5" t="s">
        <v>4</v>
      </c>
      <c r="AC44" s="94"/>
      <c r="AD44" s="14"/>
      <c r="AE44" s="14"/>
      <c r="AF44" s="10"/>
      <c r="AG44" s="124"/>
      <c r="AH44" s="66"/>
      <c r="AI44" s="124"/>
      <c r="AJ44" s="94"/>
      <c r="AK44" s="14"/>
      <c r="AL44" s="14"/>
      <c r="AM44" s="10"/>
      <c r="AN44" s="149"/>
      <c r="AO44" s="66"/>
      <c r="AP44" s="124"/>
      <c r="AQ44" s="128"/>
      <c r="AR44" s="14"/>
      <c r="AS44" s="14"/>
      <c r="AT44" s="10"/>
      <c r="AU44" s="149"/>
      <c r="AV44" s="66"/>
      <c r="AW44" s="124"/>
      <c r="AX44" s="128"/>
      <c r="AY44" s="14"/>
      <c r="AZ44" s="14"/>
      <c r="BA44" s="10"/>
      <c r="BB44" s="149"/>
      <c r="BC44" s="66"/>
      <c r="BD44" s="124"/>
      <c r="BE44" s="128"/>
      <c r="BF44" s="14"/>
      <c r="BG44" s="14"/>
      <c r="BH44" s="10"/>
      <c r="BI44" s="149"/>
      <c r="BJ44" s="66"/>
      <c r="BK44" s="124"/>
      <c r="BL44" s="128"/>
      <c r="BM44" s="14"/>
      <c r="BN44" s="14"/>
      <c r="BO44" s="10"/>
      <c r="BP44" s="149"/>
      <c r="BQ44" s="66"/>
      <c r="BR44" s="124"/>
      <c r="BS44" s="128"/>
      <c r="BT44" s="14"/>
      <c r="BU44" s="14"/>
      <c r="BV44" s="10"/>
      <c r="BW44" s="149"/>
      <c r="BX44" s="66"/>
      <c r="BY44" s="124"/>
      <c r="BZ44" s="14"/>
      <c r="CA44" s="14"/>
      <c r="CB44" s="10"/>
      <c r="CC44" s="150"/>
      <c r="CD44" s="150"/>
      <c r="CE44" s="151"/>
      <c r="CF44" s="127"/>
      <c r="CG44" s="10"/>
      <c r="CH44" s="154"/>
    </row>
    <row r="45" spans="2:86" ht="12.75">
      <c r="B45" s="45">
        <v>1</v>
      </c>
      <c r="C45" s="5" t="e">
        <f>IF(F45=D$1,0,IF(F45&gt;=F$42,36,#REF!))</f>
        <v>#REF!</v>
      </c>
      <c r="D45" s="5" t="e">
        <f>IF(#REF!=0,0,IF(F45=D$1,0,1/#REF!))</f>
        <v>#REF!</v>
      </c>
      <c r="E45" s="60" t="e">
        <f>IF(F45=D$1,D$1,AND(F45&lt;=H45,C45&gt;0,C45&lt;=36,D45&lt;=1,D45&gt;=0.5))</f>
        <v>#REF!</v>
      </c>
      <c r="F45" s="656" t="e">
        <f>IF(#REF!=0,$D$1,#REF!)</f>
        <v>#REF!</v>
      </c>
      <c r="G45" s="656"/>
      <c r="H45" s="656" t="e">
        <f>IF(#REF!=0,$D$1,#REF!)</f>
        <v>#REF!</v>
      </c>
      <c r="I45" s="656"/>
      <c r="J45" s="657" t="e">
        <f>#REF!</f>
        <v>#REF!</v>
      </c>
      <c r="K45" s="588"/>
      <c r="L45" s="47" t="e">
        <f>#REF!</f>
        <v>#REF!</v>
      </c>
      <c r="M45" s="47" t="e">
        <f>#REF!</f>
        <v>#REF!</v>
      </c>
      <c r="N45" s="53" t="e">
        <f>IF(F45=$D$1,$D$1,IF(F45&gt;=$F$42,36*D45/36,C45*D45/36))</f>
        <v>#REF!</v>
      </c>
      <c r="O45" s="51" t="e">
        <f>IF($N45=$O$43/36,$L45,0)</f>
        <v>#REF!</v>
      </c>
      <c r="P45" s="52" t="e">
        <f>IF($N45=$O$43/36,$M45,0)</f>
        <v>#REF!</v>
      </c>
      <c r="Q45" s="51" t="e">
        <f aca="true" t="shared" si="5" ref="Q45:Q74">IF($N45=$Q$43/36,$L45,0)</f>
        <v>#REF!</v>
      </c>
      <c r="R45" s="52" t="e">
        <f aca="true" t="shared" si="6" ref="R45:R74">IF($N45=$Q$43/36,$M45,0)</f>
        <v>#REF!</v>
      </c>
      <c r="S45" s="51" t="e">
        <f aca="true" t="shared" si="7" ref="S45:S74">IF($N45=$S$43/36,$L45,0)</f>
        <v>#REF!</v>
      </c>
      <c r="T45" s="52" t="e">
        <f aca="true" t="shared" si="8" ref="T45:T74">IF($N45=$S$43/36,$M45,0)</f>
        <v>#REF!</v>
      </c>
      <c r="U45" s="51" t="e">
        <f aca="true" t="shared" si="9" ref="U45:U74">IF($N45=$U$43/36,$L45,0)</f>
        <v>#REF!</v>
      </c>
      <c r="V45" s="52" t="e">
        <f aca="true" t="shared" si="10" ref="V45:V74">IF($N45=$U$43/36,$M45,0)</f>
        <v>#REF!</v>
      </c>
      <c r="W45" s="51" t="e">
        <f aca="true" t="shared" si="11" ref="W45:W74">IF($N45=$W$43/36,$L45,0)</f>
        <v>#REF!</v>
      </c>
      <c r="X45" s="52" t="e">
        <f aca="true" t="shared" si="12" ref="X45:X74">IF($N45=$W$43/36,$M45,0)</f>
        <v>#REF!</v>
      </c>
      <c r="Y45" s="51" t="e">
        <f aca="true" t="shared" si="13" ref="Y45:Y74">IF($N45=$Y$43/36,$L45,0)</f>
        <v>#REF!</v>
      </c>
      <c r="Z45" s="52" t="e">
        <f aca="true" t="shared" si="14" ref="Z45:Z74">IF($N45=$Y$43/36,$M45,0)</f>
        <v>#REF!</v>
      </c>
      <c r="AA45" s="102" t="e">
        <f aca="true" t="shared" si="15" ref="AA45:AB70">IF($N45=$AA$43/36,$M45,0)</f>
        <v>#REF!</v>
      </c>
      <c r="AB45" s="51" t="e">
        <f t="shared" si="15"/>
        <v>#REF!</v>
      </c>
      <c r="AC45" s="94"/>
      <c r="AD45" s="14"/>
      <c r="AE45" s="14"/>
      <c r="AF45" s="10"/>
      <c r="AG45" s="124"/>
      <c r="AH45" s="66"/>
      <c r="AI45" s="124"/>
      <c r="AJ45" s="94"/>
      <c r="AK45" s="14"/>
      <c r="AL45" s="14"/>
      <c r="AM45" s="10"/>
      <c r="AN45" s="149"/>
      <c r="AO45" s="66"/>
      <c r="AP45" s="124"/>
      <c r="AQ45" s="128"/>
      <c r="AR45" s="14"/>
      <c r="AS45" s="14"/>
      <c r="AT45" s="10"/>
      <c r="AU45" s="149"/>
      <c r="AV45" s="66"/>
      <c r="AW45" s="124"/>
      <c r="AX45" s="128"/>
      <c r="AY45" s="14"/>
      <c r="AZ45" s="14"/>
      <c r="BA45" s="10"/>
      <c r="BB45" s="149"/>
      <c r="BC45" s="66"/>
      <c r="BD45" s="124"/>
      <c r="BE45" s="128"/>
      <c r="BF45" s="14"/>
      <c r="BG45" s="14"/>
      <c r="BH45" s="10"/>
      <c r="BI45" s="149"/>
      <c r="BJ45" s="66"/>
      <c r="BK45" s="124"/>
      <c r="BL45" s="128"/>
      <c r="BM45" s="14"/>
      <c r="BN45" s="14"/>
      <c r="BO45" s="10"/>
      <c r="BP45" s="149"/>
      <c r="BQ45" s="66"/>
      <c r="BR45" s="124"/>
      <c r="BS45" s="128"/>
      <c r="BT45" s="14"/>
      <c r="BU45" s="14"/>
      <c r="BV45" s="10"/>
      <c r="BW45" s="149"/>
      <c r="BX45" s="66"/>
      <c r="BY45" s="124"/>
      <c r="BZ45" s="14"/>
      <c r="CA45" s="14"/>
      <c r="CB45" s="10"/>
      <c r="CC45" s="150"/>
      <c r="CD45" s="150"/>
      <c r="CE45" s="151"/>
      <c r="CF45" s="127"/>
      <c r="CG45" s="10"/>
      <c r="CH45" s="154"/>
    </row>
    <row r="46" spans="2:86" ht="12.75">
      <c r="B46" s="46">
        <v>2</v>
      </c>
      <c r="C46" s="5" t="e">
        <f>IF(F46=D$1,0,IF(F46&gt;=F$42,36,#REF!))</f>
        <v>#REF!</v>
      </c>
      <c r="D46" s="5" t="e">
        <f>IF(#REF!=0,0,IF(F46=D$1,0,1/#REF!))</f>
        <v>#REF!</v>
      </c>
      <c r="E46" s="60" t="e">
        <f>IF(F46=D$1,D$1,AND(F46&lt;=H46,C46&gt;0,C46&lt;=36,D46&lt;=1,D46&gt;=0.5))</f>
        <v>#REF!</v>
      </c>
      <c r="F46" s="656" t="e">
        <f>IF(#REF!=0,$D$1,#REF!)</f>
        <v>#REF!</v>
      </c>
      <c r="G46" s="656"/>
      <c r="H46" s="656" t="e">
        <f>IF(#REF!=0,$D$1,#REF!)</f>
        <v>#REF!</v>
      </c>
      <c r="I46" s="656"/>
      <c r="J46" s="657" t="e">
        <f>#REF!</f>
        <v>#REF!</v>
      </c>
      <c r="K46" s="588"/>
      <c r="L46" s="47" t="e">
        <f>#REF!</f>
        <v>#REF!</v>
      </c>
      <c r="M46" s="47" t="e">
        <f>#REF!</f>
        <v>#REF!</v>
      </c>
      <c r="N46" s="53" t="e">
        <f aca="true" t="shared" si="16" ref="N46:N74">IF(F46=$D$1,$D$1,IF(F46&gt;=$F$42,36*D46/36,C46*D46/36))</f>
        <v>#REF!</v>
      </c>
      <c r="O46" s="51" t="e">
        <f aca="true" t="shared" si="17" ref="O46:O74">IF($N46=$O$43/36,$L46,0)</f>
        <v>#REF!</v>
      </c>
      <c r="P46" s="52" t="e">
        <f aca="true" t="shared" si="18" ref="P46:P74">IF($N46=$O$43/36,$M46,0)</f>
        <v>#REF!</v>
      </c>
      <c r="Q46" s="51" t="e">
        <f t="shared" si="5"/>
        <v>#REF!</v>
      </c>
      <c r="R46" s="52" t="e">
        <f t="shared" si="6"/>
        <v>#REF!</v>
      </c>
      <c r="S46" s="51" t="e">
        <f t="shared" si="7"/>
        <v>#REF!</v>
      </c>
      <c r="T46" s="52" t="e">
        <f t="shared" si="8"/>
        <v>#REF!</v>
      </c>
      <c r="U46" s="51" t="e">
        <f t="shared" si="9"/>
        <v>#REF!</v>
      </c>
      <c r="V46" s="52" t="e">
        <f t="shared" si="10"/>
        <v>#REF!</v>
      </c>
      <c r="W46" s="51" t="e">
        <f t="shared" si="11"/>
        <v>#REF!</v>
      </c>
      <c r="X46" s="52" t="e">
        <f t="shared" si="12"/>
        <v>#REF!</v>
      </c>
      <c r="Y46" s="51" t="e">
        <f t="shared" si="13"/>
        <v>#REF!</v>
      </c>
      <c r="Z46" s="52" t="e">
        <f t="shared" si="14"/>
        <v>#REF!</v>
      </c>
      <c r="AA46" s="102" t="e">
        <f t="shared" si="15"/>
        <v>#REF!</v>
      </c>
      <c r="AB46" s="51" t="e">
        <f t="shared" si="15"/>
        <v>#REF!</v>
      </c>
      <c r="AC46" s="94"/>
      <c r="AD46" s="14"/>
      <c r="AE46" s="14"/>
      <c r="AF46" s="10"/>
      <c r="AG46" s="124"/>
      <c r="AH46" s="66"/>
      <c r="AI46" s="124"/>
      <c r="AJ46" s="94"/>
      <c r="AK46" s="14"/>
      <c r="AL46" s="14"/>
      <c r="AM46" s="10"/>
      <c r="AN46" s="149"/>
      <c r="AO46" s="66"/>
      <c r="AP46" s="124"/>
      <c r="AQ46" s="128"/>
      <c r="AR46" s="14"/>
      <c r="AS46" s="14"/>
      <c r="AT46" s="10"/>
      <c r="AU46" s="149"/>
      <c r="AV46" s="66"/>
      <c r="AW46" s="124"/>
      <c r="AX46" s="128"/>
      <c r="AY46" s="14"/>
      <c r="AZ46" s="14"/>
      <c r="BA46" s="10"/>
      <c r="BB46" s="149"/>
      <c r="BC46" s="66"/>
      <c r="BD46" s="124"/>
      <c r="BE46" s="128"/>
      <c r="BF46" s="14"/>
      <c r="BG46" s="14"/>
      <c r="BH46" s="10"/>
      <c r="BI46" s="149"/>
      <c r="BJ46" s="66"/>
      <c r="BK46" s="124"/>
      <c r="BL46" s="128"/>
      <c r="BM46" s="14"/>
      <c r="BN46" s="14"/>
      <c r="BO46" s="10"/>
      <c r="BP46" s="149"/>
      <c r="BQ46" s="66"/>
      <c r="BR46" s="124"/>
      <c r="BS46" s="128"/>
      <c r="BT46" s="14"/>
      <c r="BU46" s="14"/>
      <c r="BV46" s="10"/>
      <c r="BW46" s="149"/>
      <c r="BX46" s="66"/>
      <c r="BY46" s="124"/>
      <c r="BZ46" s="14"/>
      <c r="CA46" s="14"/>
      <c r="CB46" s="10"/>
      <c r="CC46" s="150"/>
      <c r="CD46" s="150"/>
      <c r="CE46" s="151"/>
      <c r="CF46" s="127"/>
      <c r="CG46" s="10"/>
      <c r="CH46" s="154"/>
    </row>
    <row r="47" spans="2:86" ht="12.75">
      <c r="B47" s="45">
        <v>3</v>
      </c>
      <c r="C47" s="5" t="e">
        <f>IF(F47=D$1,0,IF(F47&gt;=F$42,36,#REF!))</f>
        <v>#REF!</v>
      </c>
      <c r="D47" s="5" t="e">
        <f>IF(#REF!=0,0,IF(F47=D$1,0,1/#REF!))</f>
        <v>#REF!</v>
      </c>
      <c r="E47" s="60" t="e">
        <f>IF(F47=D$1,D$1,AND(F47&lt;=H47,C47&gt;0,C47&lt;=36,D47&lt;=1,D47&gt;=0.5))</f>
        <v>#REF!</v>
      </c>
      <c r="F47" s="656" t="e">
        <f>IF(#REF!=0,$D$1,#REF!)</f>
        <v>#REF!</v>
      </c>
      <c r="G47" s="656"/>
      <c r="H47" s="656" t="e">
        <f>IF(#REF!=0,$D$1,#REF!)</f>
        <v>#REF!</v>
      </c>
      <c r="I47" s="656"/>
      <c r="J47" s="657" t="e">
        <f>#REF!</f>
        <v>#REF!</v>
      </c>
      <c r="K47" s="588"/>
      <c r="L47" s="47" t="e">
        <f>#REF!</f>
        <v>#REF!</v>
      </c>
      <c r="M47" s="47" t="e">
        <f>#REF!</f>
        <v>#REF!</v>
      </c>
      <c r="N47" s="53" t="e">
        <f t="shared" si="16"/>
        <v>#REF!</v>
      </c>
      <c r="O47" s="51" t="e">
        <f t="shared" si="17"/>
        <v>#REF!</v>
      </c>
      <c r="P47" s="52" t="e">
        <f t="shared" si="18"/>
        <v>#REF!</v>
      </c>
      <c r="Q47" s="51" t="e">
        <f t="shared" si="5"/>
        <v>#REF!</v>
      </c>
      <c r="R47" s="52" t="e">
        <f t="shared" si="6"/>
        <v>#REF!</v>
      </c>
      <c r="S47" s="51" t="e">
        <f t="shared" si="7"/>
        <v>#REF!</v>
      </c>
      <c r="T47" s="52" t="e">
        <f t="shared" si="8"/>
        <v>#REF!</v>
      </c>
      <c r="U47" s="51" t="e">
        <f t="shared" si="9"/>
        <v>#REF!</v>
      </c>
      <c r="V47" s="52" t="e">
        <f t="shared" si="10"/>
        <v>#REF!</v>
      </c>
      <c r="W47" s="51" t="e">
        <f t="shared" si="11"/>
        <v>#REF!</v>
      </c>
      <c r="X47" s="52" t="e">
        <f t="shared" si="12"/>
        <v>#REF!</v>
      </c>
      <c r="Y47" s="51" t="e">
        <f t="shared" si="13"/>
        <v>#REF!</v>
      </c>
      <c r="Z47" s="52" t="e">
        <f t="shared" si="14"/>
        <v>#REF!</v>
      </c>
      <c r="AA47" s="102" t="e">
        <f t="shared" si="15"/>
        <v>#REF!</v>
      </c>
      <c r="AB47" s="51" t="e">
        <f t="shared" si="15"/>
        <v>#REF!</v>
      </c>
      <c r="AC47" s="94"/>
      <c r="AD47" s="14"/>
      <c r="AE47" s="14"/>
      <c r="AF47" s="10"/>
      <c r="AG47" s="124"/>
      <c r="AH47" s="66"/>
      <c r="AI47" s="124"/>
      <c r="AJ47" s="94"/>
      <c r="AK47" s="14"/>
      <c r="AL47" s="14"/>
      <c r="AM47" s="10"/>
      <c r="AN47" s="149"/>
      <c r="AO47" s="66"/>
      <c r="AP47" s="124"/>
      <c r="AQ47" s="128"/>
      <c r="AR47" s="14"/>
      <c r="AS47" s="14"/>
      <c r="AT47" s="10"/>
      <c r="AU47" s="149"/>
      <c r="AV47" s="66"/>
      <c r="AW47" s="124"/>
      <c r="AX47" s="128"/>
      <c r="AY47" s="14"/>
      <c r="AZ47" s="14"/>
      <c r="BA47" s="10"/>
      <c r="BB47" s="149"/>
      <c r="BC47" s="66"/>
      <c r="BD47" s="124"/>
      <c r="BE47" s="128"/>
      <c r="BF47" s="14"/>
      <c r="BG47" s="14"/>
      <c r="BH47" s="10"/>
      <c r="BI47" s="149"/>
      <c r="BJ47" s="66"/>
      <c r="BK47" s="124"/>
      <c r="BL47" s="128"/>
      <c r="BM47" s="14"/>
      <c r="BN47" s="14"/>
      <c r="BO47" s="10"/>
      <c r="BP47" s="149"/>
      <c r="BQ47" s="66"/>
      <c r="BR47" s="124"/>
      <c r="BS47" s="128"/>
      <c r="BT47" s="14"/>
      <c r="BU47" s="14"/>
      <c r="BV47" s="10"/>
      <c r="BW47" s="149"/>
      <c r="BX47" s="66"/>
      <c r="BY47" s="124"/>
      <c r="BZ47" s="14"/>
      <c r="CA47" s="14"/>
      <c r="CB47" s="10"/>
      <c r="CC47" s="150"/>
      <c r="CD47" s="150"/>
      <c r="CE47" s="151"/>
      <c r="CF47" s="127"/>
      <c r="CG47" s="10"/>
      <c r="CH47" s="154"/>
    </row>
    <row r="48" spans="2:86" ht="12.75">
      <c r="B48" s="46">
        <v>4</v>
      </c>
      <c r="C48" s="5" t="e">
        <f>IF(F48=D$1,0,IF(F48&gt;=F$42,36,#REF!))</f>
        <v>#REF!</v>
      </c>
      <c r="D48" s="5" t="e">
        <f>IF(#REF!=0,0,IF(F48=D$1,0,1/#REF!))</f>
        <v>#REF!</v>
      </c>
      <c r="E48" s="60" t="e">
        <f aca="true" t="shared" si="19" ref="E48:E74">IF(F48=D$1,D$1,AND(F48&lt;=H48,C48&gt;0,C48&lt;=36,D48&lt;=1,D48&gt;=0.5))</f>
        <v>#REF!</v>
      </c>
      <c r="F48" s="656" t="e">
        <f>IF(#REF!=0,$D$1,#REF!)</f>
        <v>#REF!</v>
      </c>
      <c r="G48" s="656"/>
      <c r="H48" s="656" t="e">
        <f>IF(#REF!=0,$D$1,#REF!)</f>
        <v>#REF!</v>
      </c>
      <c r="I48" s="656"/>
      <c r="J48" s="657" t="e">
        <f>#REF!</f>
        <v>#REF!</v>
      </c>
      <c r="K48" s="588"/>
      <c r="L48" s="47" t="e">
        <f>#REF!</f>
        <v>#REF!</v>
      </c>
      <c r="M48" s="47" t="e">
        <f>#REF!</f>
        <v>#REF!</v>
      </c>
      <c r="N48" s="53" t="e">
        <f t="shared" si="16"/>
        <v>#REF!</v>
      </c>
      <c r="O48" s="51" t="e">
        <f t="shared" si="17"/>
        <v>#REF!</v>
      </c>
      <c r="P48" s="52" t="e">
        <f t="shared" si="18"/>
        <v>#REF!</v>
      </c>
      <c r="Q48" s="51" t="e">
        <f t="shared" si="5"/>
        <v>#REF!</v>
      </c>
      <c r="R48" s="52" t="e">
        <f t="shared" si="6"/>
        <v>#REF!</v>
      </c>
      <c r="S48" s="51" t="e">
        <f t="shared" si="7"/>
        <v>#REF!</v>
      </c>
      <c r="T48" s="52" t="e">
        <f t="shared" si="8"/>
        <v>#REF!</v>
      </c>
      <c r="U48" s="51" t="e">
        <f t="shared" si="9"/>
        <v>#REF!</v>
      </c>
      <c r="V48" s="52" t="e">
        <f t="shared" si="10"/>
        <v>#REF!</v>
      </c>
      <c r="W48" s="51" t="e">
        <f t="shared" si="11"/>
        <v>#REF!</v>
      </c>
      <c r="X48" s="52" t="e">
        <f t="shared" si="12"/>
        <v>#REF!</v>
      </c>
      <c r="Y48" s="51" t="e">
        <f t="shared" si="13"/>
        <v>#REF!</v>
      </c>
      <c r="Z48" s="52" t="e">
        <f t="shared" si="14"/>
        <v>#REF!</v>
      </c>
      <c r="AA48" s="102" t="e">
        <f t="shared" si="15"/>
        <v>#REF!</v>
      </c>
      <c r="AB48" s="51" t="e">
        <f t="shared" si="15"/>
        <v>#REF!</v>
      </c>
      <c r="AC48" s="94"/>
      <c r="AD48" s="14"/>
      <c r="AE48" s="14"/>
      <c r="AF48" s="10"/>
      <c r="AG48" s="124"/>
      <c r="AH48" s="66"/>
      <c r="AI48" s="124"/>
      <c r="AJ48" s="94"/>
      <c r="AK48" s="14"/>
      <c r="AL48" s="14"/>
      <c r="AM48" s="10"/>
      <c r="AN48" s="149"/>
      <c r="AO48" s="66"/>
      <c r="AP48" s="124"/>
      <c r="AQ48" s="128"/>
      <c r="AR48" s="14"/>
      <c r="AS48" s="14"/>
      <c r="AT48" s="10"/>
      <c r="AU48" s="149"/>
      <c r="AV48" s="66"/>
      <c r="AW48" s="124"/>
      <c r="AX48" s="128"/>
      <c r="AY48" s="14"/>
      <c r="AZ48" s="14"/>
      <c r="BA48" s="10"/>
      <c r="BB48" s="149"/>
      <c r="BC48" s="66"/>
      <c r="BD48" s="124"/>
      <c r="BE48" s="128"/>
      <c r="BF48" s="14"/>
      <c r="BG48" s="14"/>
      <c r="BH48" s="10"/>
      <c r="BI48" s="149"/>
      <c r="BJ48" s="66"/>
      <c r="BK48" s="124"/>
      <c r="BL48" s="128"/>
      <c r="BM48" s="14"/>
      <c r="BN48" s="14"/>
      <c r="BO48" s="10"/>
      <c r="BP48" s="149"/>
      <c r="BQ48" s="66"/>
      <c r="BR48" s="124"/>
      <c r="BS48" s="128"/>
      <c r="BT48" s="14"/>
      <c r="BU48" s="14"/>
      <c r="BV48" s="10"/>
      <c r="BW48" s="149"/>
      <c r="BX48" s="66"/>
      <c r="BY48" s="124"/>
      <c r="BZ48" s="14"/>
      <c r="CA48" s="14"/>
      <c r="CB48" s="10"/>
      <c r="CC48" s="150"/>
      <c r="CD48" s="150"/>
      <c r="CE48" s="151"/>
      <c r="CF48" s="127"/>
      <c r="CG48" s="10"/>
      <c r="CH48" s="154"/>
    </row>
    <row r="49" spans="2:86" ht="12.75">
      <c r="B49" s="45">
        <v>5</v>
      </c>
      <c r="C49" s="5" t="e">
        <f>IF(F49=D$1,0,IF(F49&gt;=F$42,36,#REF!))</f>
        <v>#REF!</v>
      </c>
      <c r="D49" s="5" t="e">
        <f>IF(#REF!=0,0,IF(F49=D$1,0,1/#REF!))</f>
        <v>#REF!</v>
      </c>
      <c r="E49" s="60" t="e">
        <f t="shared" si="19"/>
        <v>#REF!</v>
      </c>
      <c r="F49" s="656" t="e">
        <f>IF(#REF!=0,$D$1,#REF!)</f>
        <v>#REF!</v>
      </c>
      <c r="G49" s="656"/>
      <c r="H49" s="656" t="e">
        <f>IF(#REF!=0,$D$1,#REF!)</f>
        <v>#REF!</v>
      </c>
      <c r="I49" s="656"/>
      <c r="J49" s="657" t="e">
        <f>#REF!</f>
        <v>#REF!</v>
      </c>
      <c r="K49" s="588"/>
      <c r="L49" s="47" t="e">
        <f>#REF!</f>
        <v>#REF!</v>
      </c>
      <c r="M49" s="47" t="e">
        <f>#REF!</f>
        <v>#REF!</v>
      </c>
      <c r="N49" s="53" t="e">
        <f t="shared" si="16"/>
        <v>#REF!</v>
      </c>
      <c r="O49" s="51" t="e">
        <f t="shared" si="17"/>
        <v>#REF!</v>
      </c>
      <c r="P49" s="52" t="e">
        <f t="shared" si="18"/>
        <v>#REF!</v>
      </c>
      <c r="Q49" s="51" t="e">
        <f t="shared" si="5"/>
        <v>#REF!</v>
      </c>
      <c r="R49" s="52" t="e">
        <f t="shared" si="6"/>
        <v>#REF!</v>
      </c>
      <c r="S49" s="51" t="e">
        <f t="shared" si="7"/>
        <v>#REF!</v>
      </c>
      <c r="T49" s="52" t="e">
        <f t="shared" si="8"/>
        <v>#REF!</v>
      </c>
      <c r="U49" s="51" t="e">
        <f t="shared" si="9"/>
        <v>#REF!</v>
      </c>
      <c r="V49" s="52" t="e">
        <f t="shared" si="10"/>
        <v>#REF!</v>
      </c>
      <c r="W49" s="51" t="e">
        <f t="shared" si="11"/>
        <v>#REF!</v>
      </c>
      <c r="X49" s="52" t="e">
        <f t="shared" si="12"/>
        <v>#REF!</v>
      </c>
      <c r="Y49" s="51" t="e">
        <f t="shared" si="13"/>
        <v>#REF!</v>
      </c>
      <c r="Z49" s="52" t="e">
        <f t="shared" si="14"/>
        <v>#REF!</v>
      </c>
      <c r="AA49" s="102" t="e">
        <f t="shared" si="15"/>
        <v>#REF!</v>
      </c>
      <c r="AB49" s="51" t="e">
        <f t="shared" si="15"/>
        <v>#REF!</v>
      </c>
      <c r="AC49" s="94"/>
      <c r="AD49" s="14"/>
      <c r="AE49" s="14"/>
      <c r="AF49" s="10"/>
      <c r="AG49" s="124"/>
      <c r="AH49" s="66"/>
      <c r="AI49" s="124"/>
      <c r="AJ49" s="94"/>
      <c r="AK49" s="14"/>
      <c r="AL49" s="14"/>
      <c r="AM49" s="10"/>
      <c r="AN49" s="149"/>
      <c r="AO49" s="66"/>
      <c r="AP49" s="124"/>
      <c r="AQ49" s="128"/>
      <c r="AR49" s="14"/>
      <c r="AS49" s="14"/>
      <c r="AT49" s="10"/>
      <c r="AU49" s="149"/>
      <c r="AV49" s="66"/>
      <c r="AW49" s="124"/>
      <c r="AX49" s="128"/>
      <c r="AY49" s="14"/>
      <c r="AZ49" s="14"/>
      <c r="BA49" s="10"/>
      <c r="BB49" s="149"/>
      <c r="BC49" s="66"/>
      <c r="BD49" s="124"/>
      <c r="BE49" s="128"/>
      <c r="BF49" s="14"/>
      <c r="BG49" s="14"/>
      <c r="BH49" s="10"/>
      <c r="BI49" s="149"/>
      <c r="BJ49" s="66"/>
      <c r="BK49" s="124"/>
      <c r="BL49" s="128"/>
      <c r="BM49" s="14"/>
      <c r="BN49" s="14"/>
      <c r="BO49" s="10"/>
      <c r="BP49" s="149"/>
      <c r="BQ49" s="66"/>
      <c r="BR49" s="124"/>
      <c r="BS49" s="128"/>
      <c r="BT49" s="14"/>
      <c r="BU49" s="14"/>
      <c r="BV49" s="10"/>
      <c r="BW49" s="149"/>
      <c r="BX49" s="66"/>
      <c r="BY49" s="124"/>
      <c r="BZ49" s="14"/>
      <c r="CA49" s="14"/>
      <c r="CB49" s="10"/>
      <c r="CC49" s="150"/>
      <c r="CD49" s="150"/>
      <c r="CE49" s="151"/>
      <c r="CF49" s="127"/>
      <c r="CG49" s="10"/>
      <c r="CH49" s="154"/>
    </row>
    <row r="50" spans="2:86" ht="12.75">
      <c r="B50" s="46">
        <v>6</v>
      </c>
      <c r="C50" s="5" t="e">
        <f>IF(F50=D$1,0,IF(F50&gt;=F$42,36,#REF!))</f>
        <v>#REF!</v>
      </c>
      <c r="D50" s="5" t="e">
        <f>IF(#REF!=0,0,IF(F50=D$1,0,1/#REF!))</f>
        <v>#REF!</v>
      </c>
      <c r="E50" s="60" t="e">
        <f t="shared" si="19"/>
        <v>#REF!</v>
      </c>
      <c r="F50" s="656" t="e">
        <f>IF(#REF!=0,$D$1,#REF!)</f>
        <v>#REF!</v>
      </c>
      <c r="G50" s="656"/>
      <c r="H50" s="656" t="e">
        <f>IF(#REF!=0,$D$1,#REF!)</f>
        <v>#REF!</v>
      </c>
      <c r="I50" s="656"/>
      <c r="J50" s="657" t="e">
        <f>#REF!</f>
        <v>#REF!</v>
      </c>
      <c r="K50" s="588"/>
      <c r="L50" s="47" t="e">
        <f>#REF!</f>
        <v>#REF!</v>
      </c>
      <c r="M50" s="47" t="e">
        <f>#REF!</f>
        <v>#REF!</v>
      </c>
      <c r="N50" s="53" t="e">
        <f t="shared" si="16"/>
        <v>#REF!</v>
      </c>
      <c r="O50" s="51" t="e">
        <f t="shared" si="17"/>
        <v>#REF!</v>
      </c>
      <c r="P50" s="52" t="e">
        <f t="shared" si="18"/>
        <v>#REF!</v>
      </c>
      <c r="Q50" s="51" t="e">
        <f t="shared" si="5"/>
        <v>#REF!</v>
      </c>
      <c r="R50" s="52" t="e">
        <f t="shared" si="6"/>
        <v>#REF!</v>
      </c>
      <c r="S50" s="51" t="e">
        <f t="shared" si="7"/>
        <v>#REF!</v>
      </c>
      <c r="T50" s="52" t="e">
        <f t="shared" si="8"/>
        <v>#REF!</v>
      </c>
      <c r="U50" s="51" t="e">
        <f t="shared" si="9"/>
        <v>#REF!</v>
      </c>
      <c r="V50" s="52" t="e">
        <f t="shared" si="10"/>
        <v>#REF!</v>
      </c>
      <c r="W50" s="51" t="e">
        <f t="shared" si="11"/>
        <v>#REF!</v>
      </c>
      <c r="X50" s="52" t="e">
        <f t="shared" si="12"/>
        <v>#REF!</v>
      </c>
      <c r="Y50" s="51" t="e">
        <f t="shared" si="13"/>
        <v>#REF!</v>
      </c>
      <c r="Z50" s="52" t="e">
        <f t="shared" si="14"/>
        <v>#REF!</v>
      </c>
      <c r="AA50" s="102" t="e">
        <f t="shared" si="15"/>
        <v>#REF!</v>
      </c>
      <c r="AB50" s="51" t="e">
        <f t="shared" si="15"/>
        <v>#REF!</v>
      </c>
      <c r="AC50" s="94"/>
      <c r="AD50" s="14"/>
      <c r="AE50" s="14"/>
      <c r="AF50" s="10"/>
      <c r="AG50" s="124"/>
      <c r="AH50" s="66"/>
      <c r="AI50" s="124"/>
      <c r="AJ50" s="94"/>
      <c r="AK50" s="14"/>
      <c r="AL50" s="14"/>
      <c r="AM50" s="10"/>
      <c r="AN50" s="149"/>
      <c r="AO50" s="66"/>
      <c r="AP50" s="124"/>
      <c r="AQ50" s="128"/>
      <c r="AR50" s="14"/>
      <c r="AS50" s="14"/>
      <c r="AT50" s="10"/>
      <c r="AU50" s="149"/>
      <c r="AV50" s="66"/>
      <c r="AW50" s="124"/>
      <c r="AX50" s="128"/>
      <c r="AY50" s="14"/>
      <c r="AZ50" s="14"/>
      <c r="BA50" s="10"/>
      <c r="BB50" s="149"/>
      <c r="BC50" s="66"/>
      <c r="BD50" s="124"/>
      <c r="BE50" s="128"/>
      <c r="BF50" s="14"/>
      <c r="BG50" s="14"/>
      <c r="BH50" s="10"/>
      <c r="BI50" s="149"/>
      <c r="BJ50" s="66"/>
      <c r="BK50" s="124"/>
      <c r="BL50" s="128"/>
      <c r="BM50" s="14"/>
      <c r="BN50" s="14"/>
      <c r="BO50" s="10"/>
      <c r="BP50" s="149"/>
      <c r="BQ50" s="66"/>
      <c r="BR50" s="124"/>
      <c r="BS50" s="128"/>
      <c r="BT50" s="14"/>
      <c r="BU50" s="14"/>
      <c r="BV50" s="10"/>
      <c r="BW50" s="149"/>
      <c r="BX50" s="66"/>
      <c r="BY50" s="124"/>
      <c r="BZ50" s="14"/>
      <c r="CA50" s="14"/>
      <c r="CB50" s="10"/>
      <c r="CC50" s="150"/>
      <c r="CD50" s="150"/>
      <c r="CE50" s="151"/>
      <c r="CF50" s="127"/>
      <c r="CG50" s="10"/>
      <c r="CH50" s="154"/>
    </row>
    <row r="51" spans="2:86" ht="12.75">
      <c r="B51" s="45">
        <v>7</v>
      </c>
      <c r="C51" s="5" t="e">
        <f>IF(F51=D$1,0,IF(F51&gt;=F$42,36,#REF!))</f>
        <v>#REF!</v>
      </c>
      <c r="D51" s="5" t="e">
        <f>IF(#REF!=0,0,IF(F51=D$1,0,1/#REF!))</f>
        <v>#REF!</v>
      </c>
      <c r="E51" s="60" t="e">
        <f t="shared" si="19"/>
        <v>#REF!</v>
      </c>
      <c r="F51" s="656" t="e">
        <f>IF(#REF!=0,$D$1,#REF!)</f>
        <v>#REF!</v>
      </c>
      <c r="G51" s="656"/>
      <c r="H51" s="656" t="e">
        <f>IF(#REF!=0,$D$1,#REF!)</f>
        <v>#REF!</v>
      </c>
      <c r="I51" s="656"/>
      <c r="J51" s="657" t="e">
        <f>#REF!</f>
        <v>#REF!</v>
      </c>
      <c r="K51" s="588"/>
      <c r="L51" s="47" t="e">
        <f>#REF!</f>
        <v>#REF!</v>
      </c>
      <c r="M51" s="47" t="e">
        <f>#REF!</f>
        <v>#REF!</v>
      </c>
      <c r="N51" s="53" t="e">
        <f t="shared" si="16"/>
        <v>#REF!</v>
      </c>
      <c r="O51" s="51" t="e">
        <f t="shared" si="17"/>
        <v>#REF!</v>
      </c>
      <c r="P51" s="52" t="e">
        <f t="shared" si="18"/>
        <v>#REF!</v>
      </c>
      <c r="Q51" s="51" t="e">
        <f t="shared" si="5"/>
        <v>#REF!</v>
      </c>
      <c r="R51" s="52" t="e">
        <f t="shared" si="6"/>
        <v>#REF!</v>
      </c>
      <c r="S51" s="51" t="e">
        <f t="shared" si="7"/>
        <v>#REF!</v>
      </c>
      <c r="T51" s="52" t="e">
        <f t="shared" si="8"/>
        <v>#REF!</v>
      </c>
      <c r="U51" s="51" t="e">
        <f t="shared" si="9"/>
        <v>#REF!</v>
      </c>
      <c r="V51" s="52" t="e">
        <f t="shared" si="10"/>
        <v>#REF!</v>
      </c>
      <c r="W51" s="51" t="e">
        <f t="shared" si="11"/>
        <v>#REF!</v>
      </c>
      <c r="X51" s="52" t="e">
        <f t="shared" si="12"/>
        <v>#REF!</v>
      </c>
      <c r="Y51" s="51" t="e">
        <f t="shared" si="13"/>
        <v>#REF!</v>
      </c>
      <c r="Z51" s="52" t="e">
        <f t="shared" si="14"/>
        <v>#REF!</v>
      </c>
      <c r="AA51" s="102" t="e">
        <f t="shared" si="15"/>
        <v>#REF!</v>
      </c>
      <c r="AB51" s="51" t="e">
        <f t="shared" si="15"/>
        <v>#REF!</v>
      </c>
      <c r="AC51" s="94"/>
      <c r="AD51" s="14"/>
      <c r="AE51" s="14"/>
      <c r="AF51" s="10"/>
      <c r="AG51" s="124"/>
      <c r="AH51" s="66"/>
      <c r="AI51" s="124"/>
      <c r="AJ51" s="94"/>
      <c r="AK51" s="14"/>
      <c r="AL51" s="14"/>
      <c r="AM51" s="10"/>
      <c r="AN51" s="149"/>
      <c r="AO51" s="66"/>
      <c r="AP51" s="124"/>
      <c r="AQ51" s="128"/>
      <c r="AR51" s="14"/>
      <c r="AS51" s="14"/>
      <c r="AT51" s="10"/>
      <c r="AU51" s="149"/>
      <c r="AV51" s="66"/>
      <c r="AW51" s="124"/>
      <c r="AX51" s="128"/>
      <c r="AY51" s="14"/>
      <c r="AZ51" s="14"/>
      <c r="BA51" s="10"/>
      <c r="BB51" s="149"/>
      <c r="BC51" s="66"/>
      <c r="BD51" s="124"/>
      <c r="BE51" s="128"/>
      <c r="BF51" s="14"/>
      <c r="BG51" s="14"/>
      <c r="BH51" s="10"/>
      <c r="BI51" s="149"/>
      <c r="BJ51" s="66"/>
      <c r="BK51" s="124"/>
      <c r="BL51" s="128"/>
      <c r="BM51" s="14"/>
      <c r="BN51" s="14"/>
      <c r="BO51" s="10"/>
      <c r="BP51" s="149"/>
      <c r="BQ51" s="66"/>
      <c r="BR51" s="124"/>
      <c r="BS51" s="128"/>
      <c r="BT51" s="14"/>
      <c r="BU51" s="14"/>
      <c r="BV51" s="10"/>
      <c r="BW51" s="149"/>
      <c r="BX51" s="66"/>
      <c r="BY51" s="124"/>
      <c r="BZ51" s="14"/>
      <c r="CA51" s="14"/>
      <c r="CB51" s="10"/>
      <c r="CC51" s="150"/>
      <c r="CD51" s="150"/>
      <c r="CE51" s="151"/>
      <c r="CF51" s="127"/>
      <c r="CG51" s="10"/>
      <c r="CH51" s="154"/>
    </row>
    <row r="52" spans="2:86" ht="12.75">
      <c r="B52" s="46">
        <v>8</v>
      </c>
      <c r="C52" s="5" t="e">
        <f>IF(F52=D$1,0,IF(F52&gt;=F$42,36,#REF!))</f>
        <v>#REF!</v>
      </c>
      <c r="D52" s="5" t="e">
        <f>IF(#REF!=0,0,IF(F52=D$1,0,1/#REF!))</f>
        <v>#REF!</v>
      </c>
      <c r="E52" s="60" t="e">
        <f t="shared" si="19"/>
        <v>#REF!</v>
      </c>
      <c r="F52" s="656" t="e">
        <f>IF(#REF!=0,$D$1,#REF!)</f>
        <v>#REF!</v>
      </c>
      <c r="G52" s="656"/>
      <c r="H52" s="656" t="e">
        <f>IF(#REF!=0,$D$1,#REF!)</f>
        <v>#REF!</v>
      </c>
      <c r="I52" s="656"/>
      <c r="J52" s="657" t="e">
        <f>#REF!</f>
        <v>#REF!</v>
      </c>
      <c r="K52" s="588"/>
      <c r="L52" s="47" t="e">
        <f>#REF!</f>
        <v>#REF!</v>
      </c>
      <c r="M52" s="47" t="e">
        <f>#REF!</f>
        <v>#REF!</v>
      </c>
      <c r="N52" s="53" t="e">
        <f t="shared" si="16"/>
        <v>#REF!</v>
      </c>
      <c r="O52" s="51" t="e">
        <f t="shared" si="17"/>
        <v>#REF!</v>
      </c>
      <c r="P52" s="52" t="e">
        <f t="shared" si="18"/>
        <v>#REF!</v>
      </c>
      <c r="Q52" s="51" t="e">
        <f t="shared" si="5"/>
        <v>#REF!</v>
      </c>
      <c r="R52" s="52" t="e">
        <f t="shared" si="6"/>
        <v>#REF!</v>
      </c>
      <c r="S52" s="51" t="e">
        <f t="shared" si="7"/>
        <v>#REF!</v>
      </c>
      <c r="T52" s="52" t="e">
        <f t="shared" si="8"/>
        <v>#REF!</v>
      </c>
      <c r="U52" s="51" t="e">
        <f t="shared" si="9"/>
        <v>#REF!</v>
      </c>
      <c r="V52" s="52" t="e">
        <f t="shared" si="10"/>
        <v>#REF!</v>
      </c>
      <c r="W52" s="51" t="e">
        <f t="shared" si="11"/>
        <v>#REF!</v>
      </c>
      <c r="X52" s="52" t="e">
        <f t="shared" si="12"/>
        <v>#REF!</v>
      </c>
      <c r="Y52" s="51" t="e">
        <f t="shared" si="13"/>
        <v>#REF!</v>
      </c>
      <c r="Z52" s="52" t="e">
        <f t="shared" si="14"/>
        <v>#REF!</v>
      </c>
      <c r="AA52" s="102" t="e">
        <f t="shared" si="15"/>
        <v>#REF!</v>
      </c>
      <c r="AB52" s="51" t="e">
        <f t="shared" si="15"/>
        <v>#REF!</v>
      </c>
      <c r="AC52" s="94"/>
      <c r="AD52" s="14"/>
      <c r="AE52" s="14"/>
      <c r="AF52" s="10"/>
      <c r="AG52" s="124"/>
      <c r="AH52" s="66"/>
      <c r="AI52" s="124"/>
      <c r="AJ52" s="94"/>
      <c r="AK52" s="14"/>
      <c r="AL52" s="14"/>
      <c r="AM52" s="10"/>
      <c r="AN52" s="149"/>
      <c r="AO52" s="66"/>
      <c r="AP52" s="124"/>
      <c r="AQ52" s="128"/>
      <c r="AR52" s="14"/>
      <c r="AS52" s="14"/>
      <c r="AT52" s="10"/>
      <c r="AU52" s="149"/>
      <c r="AV52" s="66"/>
      <c r="AW52" s="124"/>
      <c r="AX52" s="128"/>
      <c r="AY52" s="14"/>
      <c r="AZ52" s="14"/>
      <c r="BA52" s="10"/>
      <c r="BB52" s="149"/>
      <c r="BC52" s="66"/>
      <c r="BD52" s="124"/>
      <c r="BE52" s="128"/>
      <c r="BF52" s="14"/>
      <c r="BG52" s="14"/>
      <c r="BH52" s="10"/>
      <c r="BI52" s="149"/>
      <c r="BJ52" s="66"/>
      <c r="BK52" s="124"/>
      <c r="BL52" s="128"/>
      <c r="BM52" s="14"/>
      <c r="BN52" s="14"/>
      <c r="BO52" s="10"/>
      <c r="BP52" s="149"/>
      <c r="BQ52" s="66"/>
      <c r="BR52" s="124"/>
      <c r="BS52" s="128"/>
      <c r="BT52" s="14"/>
      <c r="BU52" s="14"/>
      <c r="BV52" s="10"/>
      <c r="BW52" s="149"/>
      <c r="BX52" s="66"/>
      <c r="BY52" s="124"/>
      <c r="BZ52" s="14"/>
      <c r="CA52" s="14"/>
      <c r="CB52" s="10"/>
      <c r="CC52" s="150"/>
      <c r="CD52" s="150"/>
      <c r="CE52" s="151"/>
      <c r="CF52" s="127"/>
      <c r="CG52" s="10"/>
      <c r="CH52" s="154"/>
    </row>
    <row r="53" spans="2:86" ht="12.75">
      <c r="B53" s="45">
        <v>9</v>
      </c>
      <c r="C53" s="5" t="e">
        <f>IF(F53=D$1,0,IF(F53&gt;=F$42,36,#REF!))</f>
        <v>#REF!</v>
      </c>
      <c r="D53" s="5" t="e">
        <f>IF(#REF!=0,0,IF(F53=D$1,0,1/#REF!))</f>
        <v>#REF!</v>
      </c>
      <c r="E53" s="60" t="e">
        <f t="shared" si="19"/>
        <v>#REF!</v>
      </c>
      <c r="F53" s="656" t="e">
        <f>IF(#REF!=0,$D$1,#REF!)</f>
        <v>#REF!</v>
      </c>
      <c r="G53" s="656"/>
      <c r="H53" s="656" t="e">
        <f>IF(#REF!=0,$D$1,#REF!)</f>
        <v>#REF!</v>
      </c>
      <c r="I53" s="656"/>
      <c r="J53" s="657" t="e">
        <f>#REF!</f>
        <v>#REF!</v>
      </c>
      <c r="K53" s="588"/>
      <c r="L53" s="47" t="e">
        <f>#REF!</f>
        <v>#REF!</v>
      </c>
      <c r="M53" s="47" t="e">
        <f>#REF!</f>
        <v>#REF!</v>
      </c>
      <c r="N53" s="53" t="e">
        <f t="shared" si="16"/>
        <v>#REF!</v>
      </c>
      <c r="O53" s="51" t="e">
        <f t="shared" si="17"/>
        <v>#REF!</v>
      </c>
      <c r="P53" s="52" t="e">
        <f t="shared" si="18"/>
        <v>#REF!</v>
      </c>
      <c r="Q53" s="51" t="e">
        <f t="shared" si="5"/>
        <v>#REF!</v>
      </c>
      <c r="R53" s="52" t="e">
        <f t="shared" si="6"/>
        <v>#REF!</v>
      </c>
      <c r="S53" s="51" t="e">
        <f t="shared" si="7"/>
        <v>#REF!</v>
      </c>
      <c r="T53" s="52" t="e">
        <f t="shared" si="8"/>
        <v>#REF!</v>
      </c>
      <c r="U53" s="51" t="e">
        <f t="shared" si="9"/>
        <v>#REF!</v>
      </c>
      <c r="V53" s="52" t="e">
        <f t="shared" si="10"/>
        <v>#REF!</v>
      </c>
      <c r="W53" s="51" t="e">
        <f t="shared" si="11"/>
        <v>#REF!</v>
      </c>
      <c r="X53" s="52" t="e">
        <f t="shared" si="12"/>
        <v>#REF!</v>
      </c>
      <c r="Y53" s="51" t="e">
        <f t="shared" si="13"/>
        <v>#REF!</v>
      </c>
      <c r="Z53" s="52" t="e">
        <f t="shared" si="14"/>
        <v>#REF!</v>
      </c>
      <c r="AA53" s="102" t="e">
        <f t="shared" si="15"/>
        <v>#REF!</v>
      </c>
      <c r="AB53" s="51" t="e">
        <f t="shared" si="15"/>
        <v>#REF!</v>
      </c>
      <c r="AC53" s="94"/>
      <c r="AD53" s="14"/>
      <c r="AE53" s="14"/>
      <c r="AF53" s="10"/>
      <c r="AG53" s="124"/>
      <c r="AH53" s="66"/>
      <c r="AI53" s="124"/>
      <c r="AJ53" s="94"/>
      <c r="AK53" s="14"/>
      <c r="AL53" s="14"/>
      <c r="AM53" s="10"/>
      <c r="AN53" s="149"/>
      <c r="AO53" s="66"/>
      <c r="AP53" s="124"/>
      <c r="AQ53" s="128"/>
      <c r="AR53" s="14"/>
      <c r="AS53" s="14"/>
      <c r="AT53" s="10"/>
      <c r="AU53" s="149"/>
      <c r="AV53" s="66"/>
      <c r="AW53" s="124"/>
      <c r="AX53" s="128"/>
      <c r="AY53" s="14"/>
      <c r="AZ53" s="14"/>
      <c r="BA53" s="10"/>
      <c r="BB53" s="149"/>
      <c r="BC53" s="66"/>
      <c r="BD53" s="124"/>
      <c r="BE53" s="128"/>
      <c r="BF53" s="14"/>
      <c r="BG53" s="14"/>
      <c r="BH53" s="10"/>
      <c r="BI53" s="149"/>
      <c r="BJ53" s="66"/>
      <c r="BK53" s="124"/>
      <c r="BL53" s="128"/>
      <c r="BM53" s="14"/>
      <c r="BN53" s="14"/>
      <c r="BO53" s="10"/>
      <c r="BP53" s="149"/>
      <c r="BQ53" s="66"/>
      <c r="BR53" s="124"/>
      <c r="BS53" s="128"/>
      <c r="BT53" s="14"/>
      <c r="BU53" s="14"/>
      <c r="BV53" s="10"/>
      <c r="BW53" s="149"/>
      <c r="BX53" s="66"/>
      <c r="BY53" s="124"/>
      <c r="BZ53" s="14"/>
      <c r="CA53" s="14"/>
      <c r="CB53" s="10"/>
      <c r="CC53" s="150"/>
      <c r="CD53" s="150"/>
      <c r="CE53" s="151"/>
      <c r="CF53" s="127"/>
      <c r="CG53" s="10"/>
      <c r="CH53" s="154"/>
    </row>
    <row r="54" spans="2:86" ht="12.75">
      <c r="B54" s="46">
        <v>10</v>
      </c>
      <c r="C54" s="5" t="e">
        <f>IF(F54=D$1,0,IF(F54&gt;=F$42,36,#REF!))</f>
        <v>#REF!</v>
      </c>
      <c r="D54" s="5" t="e">
        <f>IF(#REF!=0,0,IF(F54=D$1,0,1/#REF!))</f>
        <v>#REF!</v>
      </c>
      <c r="E54" s="60" t="e">
        <f t="shared" si="19"/>
        <v>#REF!</v>
      </c>
      <c r="F54" s="656" t="e">
        <f>IF(#REF!=0,$D$1,#REF!)</f>
        <v>#REF!</v>
      </c>
      <c r="G54" s="656"/>
      <c r="H54" s="656" t="e">
        <f>IF(#REF!=0,$D$1,#REF!)</f>
        <v>#REF!</v>
      </c>
      <c r="I54" s="656"/>
      <c r="J54" s="657" t="e">
        <f>#REF!</f>
        <v>#REF!</v>
      </c>
      <c r="K54" s="588"/>
      <c r="L54" s="47" t="e">
        <f>#REF!</f>
        <v>#REF!</v>
      </c>
      <c r="M54" s="47" t="e">
        <f>#REF!</f>
        <v>#REF!</v>
      </c>
      <c r="N54" s="53" t="e">
        <f t="shared" si="16"/>
        <v>#REF!</v>
      </c>
      <c r="O54" s="51" t="e">
        <f t="shared" si="17"/>
        <v>#REF!</v>
      </c>
      <c r="P54" s="52" t="e">
        <f t="shared" si="18"/>
        <v>#REF!</v>
      </c>
      <c r="Q54" s="51" t="e">
        <f t="shared" si="5"/>
        <v>#REF!</v>
      </c>
      <c r="R54" s="52" t="e">
        <f t="shared" si="6"/>
        <v>#REF!</v>
      </c>
      <c r="S54" s="51" t="e">
        <f t="shared" si="7"/>
        <v>#REF!</v>
      </c>
      <c r="T54" s="52" t="e">
        <f t="shared" si="8"/>
        <v>#REF!</v>
      </c>
      <c r="U54" s="51" t="e">
        <f t="shared" si="9"/>
        <v>#REF!</v>
      </c>
      <c r="V54" s="52" t="e">
        <f t="shared" si="10"/>
        <v>#REF!</v>
      </c>
      <c r="W54" s="51" t="e">
        <f t="shared" si="11"/>
        <v>#REF!</v>
      </c>
      <c r="X54" s="52" t="e">
        <f t="shared" si="12"/>
        <v>#REF!</v>
      </c>
      <c r="Y54" s="51" t="e">
        <f t="shared" si="13"/>
        <v>#REF!</v>
      </c>
      <c r="Z54" s="52" t="e">
        <f t="shared" si="14"/>
        <v>#REF!</v>
      </c>
      <c r="AA54" s="102" t="e">
        <f t="shared" si="15"/>
        <v>#REF!</v>
      </c>
      <c r="AB54" s="51" t="e">
        <f t="shared" si="15"/>
        <v>#REF!</v>
      </c>
      <c r="AC54" s="94"/>
      <c r="AD54" s="14"/>
      <c r="AE54" s="14"/>
      <c r="AF54" s="10"/>
      <c r="AG54" s="124"/>
      <c r="AH54" s="66"/>
      <c r="AI54" s="124"/>
      <c r="AJ54" s="94"/>
      <c r="AK54" s="14"/>
      <c r="AL54" s="14"/>
      <c r="AM54" s="10"/>
      <c r="AN54" s="149"/>
      <c r="AO54" s="66"/>
      <c r="AP54" s="124"/>
      <c r="AQ54" s="128"/>
      <c r="AR54" s="14"/>
      <c r="AS54" s="14"/>
      <c r="AT54" s="10"/>
      <c r="AU54" s="149"/>
      <c r="AV54" s="66"/>
      <c r="AW54" s="124"/>
      <c r="AX54" s="128"/>
      <c r="AY54" s="14"/>
      <c r="AZ54" s="14"/>
      <c r="BA54" s="10"/>
      <c r="BB54" s="149"/>
      <c r="BC54" s="66"/>
      <c r="BD54" s="124"/>
      <c r="BE54" s="128"/>
      <c r="BF54" s="14"/>
      <c r="BG54" s="14"/>
      <c r="BH54" s="10"/>
      <c r="BI54" s="149"/>
      <c r="BJ54" s="66"/>
      <c r="BK54" s="124"/>
      <c r="BL54" s="128"/>
      <c r="BM54" s="14"/>
      <c r="BN54" s="14"/>
      <c r="BO54" s="10"/>
      <c r="BP54" s="149"/>
      <c r="BQ54" s="66"/>
      <c r="BR54" s="124"/>
      <c r="BS54" s="128"/>
      <c r="BT54" s="14"/>
      <c r="BU54" s="14"/>
      <c r="BV54" s="10"/>
      <c r="BW54" s="149"/>
      <c r="BX54" s="66"/>
      <c r="BY54" s="124"/>
      <c r="BZ54" s="14"/>
      <c r="CA54" s="14"/>
      <c r="CB54" s="10"/>
      <c r="CC54" s="150"/>
      <c r="CD54" s="150"/>
      <c r="CE54" s="151"/>
      <c r="CF54" s="127"/>
      <c r="CG54" s="10"/>
      <c r="CH54" s="154"/>
    </row>
    <row r="55" spans="2:86" ht="12.75">
      <c r="B55" s="45">
        <v>11</v>
      </c>
      <c r="C55" s="5" t="e">
        <f>IF(F55=D$1,0,IF(F55&gt;=F$42,36,#REF!))</f>
        <v>#REF!</v>
      </c>
      <c r="D55" s="5" t="e">
        <f>IF(#REF!=0,0,IF(F55=D$1,0,1/#REF!))</f>
        <v>#REF!</v>
      </c>
      <c r="E55" s="60" t="e">
        <f t="shared" si="19"/>
        <v>#REF!</v>
      </c>
      <c r="F55" s="656" t="e">
        <f>IF(#REF!=0,$D$1,#REF!)</f>
        <v>#REF!</v>
      </c>
      <c r="G55" s="656"/>
      <c r="H55" s="656" t="e">
        <f>IF(#REF!=0,$D$1,#REF!)</f>
        <v>#REF!</v>
      </c>
      <c r="I55" s="656"/>
      <c r="J55" s="657" t="e">
        <f>#REF!</f>
        <v>#REF!</v>
      </c>
      <c r="K55" s="588"/>
      <c r="L55" s="47" t="e">
        <f>#REF!</f>
        <v>#REF!</v>
      </c>
      <c r="M55" s="47" t="e">
        <f>#REF!</f>
        <v>#REF!</v>
      </c>
      <c r="N55" s="53" t="e">
        <f t="shared" si="16"/>
        <v>#REF!</v>
      </c>
      <c r="O55" s="51" t="e">
        <f t="shared" si="17"/>
        <v>#REF!</v>
      </c>
      <c r="P55" s="52" t="e">
        <f t="shared" si="18"/>
        <v>#REF!</v>
      </c>
      <c r="Q55" s="51" t="e">
        <f t="shared" si="5"/>
        <v>#REF!</v>
      </c>
      <c r="R55" s="52" t="e">
        <f t="shared" si="6"/>
        <v>#REF!</v>
      </c>
      <c r="S55" s="51" t="e">
        <f t="shared" si="7"/>
        <v>#REF!</v>
      </c>
      <c r="T55" s="52" t="e">
        <f t="shared" si="8"/>
        <v>#REF!</v>
      </c>
      <c r="U55" s="51" t="e">
        <f t="shared" si="9"/>
        <v>#REF!</v>
      </c>
      <c r="V55" s="52" t="e">
        <f t="shared" si="10"/>
        <v>#REF!</v>
      </c>
      <c r="W55" s="51" t="e">
        <f t="shared" si="11"/>
        <v>#REF!</v>
      </c>
      <c r="X55" s="52" t="e">
        <f t="shared" si="12"/>
        <v>#REF!</v>
      </c>
      <c r="Y55" s="51" t="e">
        <f t="shared" si="13"/>
        <v>#REF!</v>
      </c>
      <c r="Z55" s="52" t="e">
        <f t="shared" si="14"/>
        <v>#REF!</v>
      </c>
      <c r="AA55" s="102" t="e">
        <f t="shared" si="15"/>
        <v>#REF!</v>
      </c>
      <c r="AB55" s="51" t="e">
        <f t="shared" si="15"/>
        <v>#REF!</v>
      </c>
      <c r="AC55" s="94"/>
      <c r="AD55" s="14"/>
      <c r="AE55" s="14"/>
      <c r="AF55" s="10"/>
      <c r="AG55" s="124"/>
      <c r="AH55" s="66"/>
      <c r="AI55" s="124"/>
      <c r="AJ55" s="94"/>
      <c r="AK55" s="14"/>
      <c r="AL55" s="14"/>
      <c r="AM55" s="10"/>
      <c r="AN55" s="149"/>
      <c r="AO55" s="66"/>
      <c r="AP55" s="124"/>
      <c r="AQ55" s="128"/>
      <c r="AR55" s="14"/>
      <c r="AS55" s="14"/>
      <c r="AT55" s="10"/>
      <c r="AU55" s="149"/>
      <c r="AV55" s="66"/>
      <c r="AW55" s="124"/>
      <c r="AX55" s="128"/>
      <c r="AY55" s="14"/>
      <c r="AZ55" s="14"/>
      <c r="BA55" s="10"/>
      <c r="BB55" s="149"/>
      <c r="BC55" s="66"/>
      <c r="BD55" s="124"/>
      <c r="BE55" s="128"/>
      <c r="BF55" s="14"/>
      <c r="BG55" s="14"/>
      <c r="BH55" s="10"/>
      <c r="BI55" s="149"/>
      <c r="BJ55" s="66"/>
      <c r="BK55" s="124"/>
      <c r="BL55" s="128"/>
      <c r="BM55" s="14"/>
      <c r="BN55" s="14"/>
      <c r="BO55" s="10"/>
      <c r="BP55" s="149"/>
      <c r="BQ55" s="66"/>
      <c r="BR55" s="124"/>
      <c r="BS55" s="128"/>
      <c r="BT55" s="14"/>
      <c r="BU55" s="14"/>
      <c r="BV55" s="10"/>
      <c r="BW55" s="149"/>
      <c r="BX55" s="66"/>
      <c r="BY55" s="124"/>
      <c r="BZ55" s="14"/>
      <c r="CA55" s="14"/>
      <c r="CB55" s="10"/>
      <c r="CC55" s="150"/>
      <c r="CD55" s="150"/>
      <c r="CE55" s="151"/>
      <c r="CF55" s="127"/>
      <c r="CG55" s="10"/>
      <c r="CH55" s="154"/>
    </row>
    <row r="56" spans="2:86" ht="12.75">
      <c r="B56" s="46">
        <v>12</v>
      </c>
      <c r="C56" s="5" t="e">
        <f>IF(F56=D$1,0,IF(F56&gt;=F$42,36,#REF!))</f>
        <v>#REF!</v>
      </c>
      <c r="D56" s="5" t="e">
        <f>IF(#REF!=0,0,IF(F56=D$1,0,1/#REF!))</f>
        <v>#REF!</v>
      </c>
      <c r="E56" s="60" t="e">
        <f t="shared" si="19"/>
        <v>#REF!</v>
      </c>
      <c r="F56" s="656" t="e">
        <f>IF(#REF!=0,$D$1,#REF!)</f>
        <v>#REF!</v>
      </c>
      <c r="G56" s="656"/>
      <c r="H56" s="656" t="e">
        <f>IF(#REF!=0,$D$1,#REF!)</f>
        <v>#REF!</v>
      </c>
      <c r="I56" s="656"/>
      <c r="J56" s="657" t="e">
        <f>#REF!</f>
        <v>#REF!</v>
      </c>
      <c r="K56" s="588"/>
      <c r="L56" s="47" t="e">
        <f>#REF!</f>
        <v>#REF!</v>
      </c>
      <c r="M56" s="47" t="e">
        <f>#REF!</f>
        <v>#REF!</v>
      </c>
      <c r="N56" s="53" t="e">
        <f t="shared" si="16"/>
        <v>#REF!</v>
      </c>
      <c r="O56" s="51" t="e">
        <f t="shared" si="17"/>
        <v>#REF!</v>
      </c>
      <c r="P56" s="52" t="e">
        <f t="shared" si="18"/>
        <v>#REF!</v>
      </c>
      <c r="Q56" s="51" t="e">
        <f t="shared" si="5"/>
        <v>#REF!</v>
      </c>
      <c r="R56" s="52" t="e">
        <f t="shared" si="6"/>
        <v>#REF!</v>
      </c>
      <c r="S56" s="51" t="e">
        <f t="shared" si="7"/>
        <v>#REF!</v>
      </c>
      <c r="T56" s="52" t="e">
        <f t="shared" si="8"/>
        <v>#REF!</v>
      </c>
      <c r="U56" s="51" t="e">
        <f t="shared" si="9"/>
        <v>#REF!</v>
      </c>
      <c r="V56" s="52" t="e">
        <f t="shared" si="10"/>
        <v>#REF!</v>
      </c>
      <c r="W56" s="51" t="e">
        <f t="shared" si="11"/>
        <v>#REF!</v>
      </c>
      <c r="X56" s="52" t="e">
        <f t="shared" si="12"/>
        <v>#REF!</v>
      </c>
      <c r="Y56" s="51" t="e">
        <f t="shared" si="13"/>
        <v>#REF!</v>
      </c>
      <c r="Z56" s="52" t="e">
        <f t="shared" si="14"/>
        <v>#REF!</v>
      </c>
      <c r="AA56" s="102" t="e">
        <f t="shared" si="15"/>
        <v>#REF!</v>
      </c>
      <c r="AB56" s="51" t="e">
        <f t="shared" si="15"/>
        <v>#REF!</v>
      </c>
      <c r="AC56" s="94"/>
      <c r="AD56" s="14"/>
      <c r="AE56" s="14"/>
      <c r="AF56" s="10"/>
      <c r="AG56" s="124"/>
      <c r="AH56" s="66"/>
      <c r="AI56" s="124"/>
      <c r="AJ56" s="94"/>
      <c r="AK56" s="14"/>
      <c r="AL56" s="14"/>
      <c r="AM56" s="10"/>
      <c r="AN56" s="149"/>
      <c r="AO56" s="66"/>
      <c r="AP56" s="124"/>
      <c r="AQ56" s="128"/>
      <c r="AR56" s="14"/>
      <c r="AS56" s="14"/>
      <c r="AT56" s="10"/>
      <c r="AU56" s="149"/>
      <c r="AV56" s="66"/>
      <c r="AW56" s="124"/>
      <c r="AX56" s="128"/>
      <c r="AY56" s="14"/>
      <c r="AZ56" s="14"/>
      <c r="BA56" s="10"/>
      <c r="BB56" s="149"/>
      <c r="BC56" s="66"/>
      <c r="BD56" s="124"/>
      <c r="BE56" s="128"/>
      <c r="BF56" s="14"/>
      <c r="BG56" s="14"/>
      <c r="BH56" s="10"/>
      <c r="BI56" s="149"/>
      <c r="BJ56" s="66"/>
      <c r="BK56" s="124"/>
      <c r="BL56" s="128"/>
      <c r="BM56" s="14"/>
      <c r="BN56" s="14"/>
      <c r="BO56" s="10"/>
      <c r="BP56" s="149"/>
      <c r="BQ56" s="66"/>
      <c r="BR56" s="124"/>
      <c r="BS56" s="128"/>
      <c r="BT56" s="14"/>
      <c r="BU56" s="14"/>
      <c r="BV56" s="10"/>
      <c r="BW56" s="149"/>
      <c r="BX56" s="66"/>
      <c r="BY56" s="124"/>
      <c r="BZ56" s="14"/>
      <c r="CA56" s="14"/>
      <c r="CB56" s="10"/>
      <c r="CC56" s="150"/>
      <c r="CD56" s="150"/>
      <c r="CE56" s="151"/>
      <c r="CF56" s="127"/>
      <c r="CG56" s="10"/>
      <c r="CH56" s="154"/>
    </row>
    <row r="57" spans="2:86" ht="12.75">
      <c r="B57" s="45">
        <v>13</v>
      </c>
      <c r="C57" s="5" t="e">
        <f>IF(F57=D$1,0,IF(F57&gt;=F$42,36,#REF!))</f>
        <v>#REF!</v>
      </c>
      <c r="D57" s="5" t="e">
        <f>IF(#REF!=0,0,IF(F57=D$1,0,1/#REF!))</f>
        <v>#REF!</v>
      </c>
      <c r="E57" s="60" t="e">
        <f t="shared" si="19"/>
        <v>#REF!</v>
      </c>
      <c r="F57" s="656" t="e">
        <f>IF(#REF!=0,$D$1,#REF!)</f>
        <v>#REF!</v>
      </c>
      <c r="G57" s="656"/>
      <c r="H57" s="656" t="e">
        <f>IF(#REF!=0,$D$1,#REF!)</f>
        <v>#REF!</v>
      </c>
      <c r="I57" s="656"/>
      <c r="J57" s="657" t="e">
        <f>#REF!</f>
        <v>#REF!</v>
      </c>
      <c r="K57" s="588"/>
      <c r="L57" s="47" t="e">
        <f>#REF!</f>
        <v>#REF!</v>
      </c>
      <c r="M57" s="47" t="e">
        <f>#REF!</f>
        <v>#REF!</v>
      </c>
      <c r="N57" s="53" t="e">
        <f t="shared" si="16"/>
        <v>#REF!</v>
      </c>
      <c r="O57" s="51" t="e">
        <f t="shared" si="17"/>
        <v>#REF!</v>
      </c>
      <c r="P57" s="52" t="e">
        <f t="shared" si="18"/>
        <v>#REF!</v>
      </c>
      <c r="Q57" s="51" t="e">
        <f t="shared" si="5"/>
        <v>#REF!</v>
      </c>
      <c r="R57" s="52" t="e">
        <f t="shared" si="6"/>
        <v>#REF!</v>
      </c>
      <c r="S57" s="51" t="e">
        <f t="shared" si="7"/>
        <v>#REF!</v>
      </c>
      <c r="T57" s="52" t="e">
        <f t="shared" si="8"/>
        <v>#REF!</v>
      </c>
      <c r="U57" s="51" t="e">
        <f t="shared" si="9"/>
        <v>#REF!</v>
      </c>
      <c r="V57" s="52" t="e">
        <f t="shared" si="10"/>
        <v>#REF!</v>
      </c>
      <c r="W57" s="51" t="e">
        <f t="shared" si="11"/>
        <v>#REF!</v>
      </c>
      <c r="X57" s="52" t="e">
        <f t="shared" si="12"/>
        <v>#REF!</v>
      </c>
      <c r="Y57" s="51" t="e">
        <f t="shared" si="13"/>
        <v>#REF!</v>
      </c>
      <c r="Z57" s="52" t="e">
        <f t="shared" si="14"/>
        <v>#REF!</v>
      </c>
      <c r="AA57" s="102" t="e">
        <f t="shared" si="15"/>
        <v>#REF!</v>
      </c>
      <c r="AB57" s="51" t="e">
        <f t="shared" si="15"/>
        <v>#REF!</v>
      </c>
      <c r="AC57" s="94"/>
      <c r="AD57" s="14"/>
      <c r="AE57" s="14"/>
      <c r="AF57" s="10"/>
      <c r="AG57" s="124"/>
      <c r="AH57" s="66"/>
      <c r="AI57" s="124"/>
      <c r="AJ57" s="94"/>
      <c r="AK57" s="14"/>
      <c r="AL57" s="14"/>
      <c r="AM57" s="10"/>
      <c r="AN57" s="149"/>
      <c r="AO57" s="66"/>
      <c r="AP57" s="124"/>
      <c r="AQ57" s="128"/>
      <c r="AR57" s="14"/>
      <c r="AS57" s="14"/>
      <c r="AT57" s="10"/>
      <c r="AU57" s="149"/>
      <c r="AV57" s="66"/>
      <c r="AW57" s="124"/>
      <c r="AX57" s="128"/>
      <c r="AY57" s="14"/>
      <c r="AZ57" s="14"/>
      <c r="BA57" s="10"/>
      <c r="BB57" s="149"/>
      <c r="BC57" s="66"/>
      <c r="BD57" s="124"/>
      <c r="BE57" s="128"/>
      <c r="BF57" s="14"/>
      <c r="BG57" s="14"/>
      <c r="BH57" s="10"/>
      <c r="BI57" s="149"/>
      <c r="BJ57" s="66"/>
      <c r="BK57" s="124"/>
      <c r="BL57" s="128"/>
      <c r="BM57" s="14"/>
      <c r="BN57" s="14"/>
      <c r="BO57" s="10"/>
      <c r="BP57" s="149"/>
      <c r="BQ57" s="66"/>
      <c r="BR57" s="124"/>
      <c r="BS57" s="128"/>
      <c r="BT57" s="14"/>
      <c r="BU57" s="14"/>
      <c r="BV57" s="10"/>
      <c r="BW57" s="149"/>
      <c r="BX57" s="66"/>
      <c r="BY57" s="124"/>
      <c r="BZ57" s="14"/>
      <c r="CA57" s="14"/>
      <c r="CB57" s="10"/>
      <c r="CC57" s="150"/>
      <c r="CD57" s="150"/>
      <c r="CE57" s="151"/>
      <c r="CF57" s="127"/>
      <c r="CG57" s="10"/>
      <c r="CH57" s="154"/>
    </row>
    <row r="58" spans="2:86" ht="12.75">
      <c r="B58" s="46">
        <v>14</v>
      </c>
      <c r="C58" s="5" t="e">
        <f>IF(F58=D$1,0,IF(F58&gt;=F$42,36,#REF!))</f>
        <v>#REF!</v>
      </c>
      <c r="D58" s="5" t="e">
        <f>IF(#REF!=0,0,IF(F58=D$1,0,1/#REF!))</f>
        <v>#REF!</v>
      </c>
      <c r="E58" s="60" t="e">
        <f t="shared" si="19"/>
        <v>#REF!</v>
      </c>
      <c r="F58" s="656" t="e">
        <f>IF(#REF!=0,$D$1,#REF!)</f>
        <v>#REF!</v>
      </c>
      <c r="G58" s="656"/>
      <c r="H58" s="656" t="e">
        <f>IF(#REF!=0,$D$1,#REF!)</f>
        <v>#REF!</v>
      </c>
      <c r="I58" s="656"/>
      <c r="J58" s="657" t="e">
        <f>#REF!</f>
        <v>#REF!</v>
      </c>
      <c r="K58" s="588"/>
      <c r="L58" s="47" t="e">
        <f>#REF!</f>
        <v>#REF!</v>
      </c>
      <c r="M58" s="47" t="e">
        <f>#REF!</f>
        <v>#REF!</v>
      </c>
      <c r="N58" s="53" t="e">
        <f t="shared" si="16"/>
        <v>#REF!</v>
      </c>
      <c r="O58" s="51" t="e">
        <f t="shared" si="17"/>
        <v>#REF!</v>
      </c>
      <c r="P58" s="52" t="e">
        <f t="shared" si="18"/>
        <v>#REF!</v>
      </c>
      <c r="Q58" s="51" t="e">
        <f t="shared" si="5"/>
        <v>#REF!</v>
      </c>
      <c r="R58" s="52" t="e">
        <f t="shared" si="6"/>
        <v>#REF!</v>
      </c>
      <c r="S58" s="51" t="e">
        <f t="shared" si="7"/>
        <v>#REF!</v>
      </c>
      <c r="T58" s="52" t="e">
        <f t="shared" si="8"/>
        <v>#REF!</v>
      </c>
      <c r="U58" s="51" t="e">
        <f t="shared" si="9"/>
        <v>#REF!</v>
      </c>
      <c r="V58" s="52" t="e">
        <f t="shared" si="10"/>
        <v>#REF!</v>
      </c>
      <c r="W58" s="51" t="e">
        <f t="shared" si="11"/>
        <v>#REF!</v>
      </c>
      <c r="X58" s="52" t="e">
        <f t="shared" si="12"/>
        <v>#REF!</v>
      </c>
      <c r="Y58" s="51" t="e">
        <f t="shared" si="13"/>
        <v>#REF!</v>
      </c>
      <c r="Z58" s="52" t="e">
        <f t="shared" si="14"/>
        <v>#REF!</v>
      </c>
      <c r="AA58" s="102" t="e">
        <f t="shared" si="15"/>
        <v>#REF!</v>
      </c>
      <c r="AB58" s="51" t="e">
        <f t="shared" si="15"/>
        <v>#REF!</v>
      </c>
      <c r="AC58" s="94"/>
      <c r="AD58" s="14"/>
      <c r="AE58" s="14"/>
      <c r="AF58" s="10"/>
      <c r="AG58" s="124"/>
      <c r="AH58" s="66"/>
      <c r="AI58" s="124"/>
      <c r="AJ58" s="94"/>
      <c r="AK58" s="14"/>
      <c r="AL58" s="14"/>
      <c r="AM58" s="10"/>
      <c r="AN58" s="149"/>
      <c r="AO58" s="66"/>
      <c r="AP58" s="124"/>
      <c r="AQ58" s="128"/>
      <c r="AR58" s="14"/>
      <c r="AS58" s="14"/>
      <c r="AT58" s="10"/>
      <c r="AU58" s="149"/>
      <c r="AV58" s="66"/>
      <c r="AW58" s="124"/>
      <c r="AX58" s="128"/>
      <c r="AY58" s="14"/>
      <c r="AZ58" s="14"/>
      <c r="BA58" s="10"/>
      <c r="BB58" s="149"/>
      <c r="BC58" s="66"/>
      <c r="BD58" s="124"/>
      <c r="BE58" s="128"/>
      <c r="BF58" s="14"/>
      <c r="BG58" s="14"/>
      <c r="BH58" s="10"/>
      <c r="BI58" s="149"/>
      <c r="BJ58" s="66"/>
      <c r="BK58" s="124"/>
      <c r="BL58" s="128"/>
      <c r="BM58" s="14"/>
      <c r="BN58" s="14"/>
      <c r="BO58" s="10"/>
      <c r="BP58" s="149"/>
      <c r="BQ58" s="66"/>
      <c r="BR58" s="124"/>
      <c r="BS58" s="128"/>
      <c r="BT58" s="14"/>
      <c r="BU58" s="14"/>
      <c r="BV58" s="10"/>
      <c r="BW58" s="149"/>
      <c r="BX58" s="66"/>
      <c r="BY58" s="124"/>
      <c r="BZ58" s="14"/>
      <c r="CA58" s="14"/>
      <c r="CB58" s="10"/>
      <c r="CC58" s="150"/>
      <c r="CD58" s="150"/>
      <c r="CE58" s="151"/>
      <c r="CF58" s="127"/>
      <c r="CG58" s="10"/>
      <c r="CH58" s="154"/>
    </row>
    <row r="59" spans="2:86" ht="12.75">
      <c r="B59" s="45">
        <v>15</v>
      </c>
      <c r="C59" s="5" t="e">
        <f>IF(F59=D$1,0,IF(F59&gt;=F$42,36,#REF!))</f>
        <v>#REF!</v>
      </c>
      <c r="D59" s="5" t="e">
        <f>IF(#REF!=0,0,IF(F59=D$1,0,1/#REF!))</f>
        <v>#REF!</v>
      </c>
      <c r="E59" s="60" t="e">
        <f t="shared" si="19"/>
        <v>#REF!</v>
      </c>
      <c r="F59" s="656" t="e">
        <f>IF(#REF!=0,$D$1,#REF!)</f>
        <v>#REF!</v>
      </c>
      <c r="G59" s="656"/>
      <c r="H59" s="656" t="e">
        <f>IF(#REF!=0,$D$1,#REF!)</f>
        <v>#REF!</v>
      </c>
      <c r="I59" s="656"/>
      <c r="J59" s="657" t="e">
        <f>#REF!</f>
        <v>#REF!</v>
      </c>
      <c r="K59" s="588"/>
      <c r="L59" s="47" t="e">
        <f>#REF!</f>
        <v>#REF!</v>
      </c>
      <c r="M59" s="47" t="e">
        <f>#REF!</f>
        <v>#REF!</v>
      </c>
      <c r="N59" s="53" t="e">
        <f t="shared" si="16"/>
        <v>#REF!</v>
      </c>
      <c r="O59" s="51" t="e">
        <f t="shared" si="17"/>
        <v>#REF!</v>
      </c>
      <c r="P59" s="52" t="e">
        <f t="shared" si="18"/>
        <v>#REF!</v>
      </c>
      <c r="Q59" s="51" t="e">
        <f t="shared" si="5"/>
        <v>#REF!</v>
      </c>
      <c r="R59" s="52" t="e">
        <f t="shared" si="6"/>
        <v>#REF!</v>
      </c>
      <c r="S59" s="51" t="e">
        <f t="shared" si="7"/>
        <v>#REF!</v>
      </c>
      <c r="T59" s="52" t="e">
        <f t="shared" si="8"/>
        <v>#REF!</v>
      </c>
      <c r="U59" s="51" t="e">
        <f t="shared" si="9"/>
        <v>#REF!</v>
      </c>
      <c r="V59" s="52" t="e">
        <f t="shared" si="10"/>
        <v>#REF!</v>
      </c>
      <c r="W59" s="51" t="e">
        <f t="shared" si="11"/>
        <v>#REF!</v>
      </c>
      <c r="X59" s="52" t="e">
        <f t="shared" si="12"/>
        <v>#REF!</v>
      </c>
      <c r="Y59" s="51" t="e">
        <f t="shared" si="13"/>
        <v>#REF!</v>
      </c>
      <c r="Z59" s="52" t="e">
        <f t="shared" si="14"/>
        <v>#REF!</v>
      </c>
      <c r="AA59" s="102" t="e">
        <f t="shared" si="15"/>
        <v>#REF!</v>
      </c>
      <c r="AB59" s="51" t="e">
        <f t="shared" si="15"/>
        <v>#REF!</v>
      </c>
      <c r="AC59" s="94"/>
      <c r="AD59" s="14"/>
      <c r="AE59" s="14"/>
      <c r="AF59" s="10"/>
      <c r="AG59" s="124"/>
      <c r="AH59" s="66"/>
      <c r="AI59" s="124"/>
      <c r="AJ59" s="94"/>
      <c r="AK59" s="14"/>
      <c r="AL59" s="14"/>
      <c r="AM59" s="10"/>
      <c r="AN59" s="149"/>
      <c r="AO59" s="66"/>
      <c r="AP59" s="124"/>
      <c r="AQ59" s="128"/>
      <c r="AR59" s="14"/>
      <c r="AS59" s="14"/>
      <c r="AT59" s="10"/>
      <c r="AU59" s="149"/>
      <c r="AV59" s="66"/>
      <c r="AW59" s="124"/>
      <c r="AX59" s="128"/>
      <c r="AY59" s="14"/>
      <c r="AZ59" s="14"/>
      <c r="BA59" s="10"/>
      <c r="BB59" s="149"/>
      <c r="BC59" s="66"/>
      <c r="BD59" s="124"/>
      <c r="BE59" s="128"/>
      <c r="BF59" s="14"/>
      <c r="BG59" s="14"/>
      <c r="BH59" s="10"/>
      <c r="BI59" s="149"/>
      <c r="BJ59" s="66"/>
      <c r="BK59" s="124"/>
      <c r="BL59" s="128"/>
      <c r="BM59" s="14"/>
      <c r="BN59" s="14"/>
      <c r="BO59" s="10"/>
      <c r="BP59" s="149"/>
      <c r="BQ59" s="66"/>
      <c r="BR59" s="124"/>
      <c r="BS59" s="128"/>
      <c r="BT59" s="14"/>
      <c r="BU59" s="14"/>
      <c r="BV59" s="10"/>
      <c r="BW59" s="149"/>
      <c r="BX59" s="66"/>
      <c r="BY59" s="124"/>
      <c r="BZ59" s="14"/>
      <c r="CA59" s="14"/>
      <c r="CB59" s="10"/>
      <c r="CC59" s="150"/>
      <c r="CD59" s="150"/>
      <c r="CE59" s="151"/>
      <c r="CF59" s="127"/>
      <c r="CG59" s="10"/>
      <c r="CH59" s="154"/>
    </row>
    <row r="60" spans="2:86" ht="12.75">
      <c r="B60" s="46">
        <v>16</v>
      </c>
      <c r="C60" s="5" t="e">
        <f>IF(F60=D$1,0,IF(F60&gt;=F$42,36,#REF!))</f>
        <v>#REF!</v>
      </c>
      <c r="D60" s="5" t="e">
        <f>IF(#REF!=0,0,IF(F60=D$1,0,1/#REF!))</f>
        <v>#REF!</v>
      </c>
      <c r="E60" s="60" t="e">
        <f t="shared" si="19"/>
        <v>#REF!</v>
      </c>
      <c r="F60" s="656" t="e">
        <f>IF(#REF!=0,$D$1,#REF!)</f>
        <v>#REF!</v>
      </c>
      <c r="G60" s="656"/>
      <c r="H60" s="656" t="e">
        <f>IF(#REF!=0,$D$1,#REF!)</f>
        <v>#REF!</v>
      </c>
      <c r="I60" s="656"/>
      <c r="J60" s="657" t="e">
        <f>#REF!</f>
        <v>#REF!</v>
      </c>
      <c r="K60" s="588"/>
      <c r="L60" s="47" t="e">
        <f>#REF!</f>
        <v>#REF!</v>
      </c>
      <c r="M60" s="47" t="e">
        <f>#REF!</f>
        <v>#REF!</v>
      </c>
      <c r="N60" s="53" t="e">
        <f t="shared" si="16"/>
        <v>#REF!</v>
      </c>
      <c r="O60" s="51" t="e">
        <f t="shared" si="17"/>
        <v>#REF!</v>
      </c>
      <c r="P60" s="52" t="e">
        <f t="shared" si="18"/>
        <v>#REF!</v>
      </c>
      <c r="Q60" s="51" t="e">
        <f t="shared" si="5"/>
        <v>#REF!</v>
      </c>
      <c r="R60" s="52" t="e">
        <f t="shared" si="6"/>
        <v>#REF!</v>
      </c>
      <c r="S60" s="51" t="e">
        <f t="shared" si="7"/>
        <v>#REF!</v>
      </c>
      <c r="T60" s="52" t="e">
        <f t="shared" si="8"/>
        <v>#REF!</v>
      </c>
      <c r="U60" s="51" t="e">
        <f t="shared" si="9"/>
        <v>#REF!</v>
      </c>
      <c r="V60" s="52" t="e">
        <f t="shared" si="10"/>
        <v>#REF!</v>
      </c>
      <c r="W60" s="51" t="e">
        <f t="shared" si="11"/>
        <v>#REF!</v>
      </c>
      <c r="X60" s="52" t="e">
        <f t="shared" si="12"/>
        <v>#REF!</v>
      </c>
      <c r="Y60" s="51" t="e">
        <f t="shared" si="13"/>
        <v>#REF!</v>
      </c>
      <c r="Z60" s="52" t="e">
        <f t="shared" si="14"/>
        <v>#REF!</v>
      </c>
      <c r="AA60" s="102" t="e">
        <f t="shared" si="15"/>
        <v>#REF!</v>
      </c>
      <c r="AB60" s="51" t="e">
        <f t="shared" si="15"/>
        <v>#REF!</v>
      </c>
      <c r="AC60" s="94"/>
      <c r="AD60" s="14"/>
      <c r="AE60" s="14"/>
      <c r="AF60" s="10"/>
      <c r="AG60" s="124"/>
      <c r="AH60" s="66"/>
      <c r="AI60" s="124"/>
      <c r="AJ60" s="94"/>
      <c r="AK60" s="14"/>
      <c r="AL60" s="14"/>
      <c r="AM60" s="10"/>
      <c r="AN60" s="149"/>
      <c r="AO60" s="66"/>
      <c r="AP60" s="124"/>
      <c r="AQ60" s="128"/>
      <c r="AR60" s="14"/>
      <c r="AS60" s="14"/>
      <c r="AT60" s="10"/>
      <c r="AU60" s="149"/>
      <c r="AV60" s="66"/>
      <c r="AW60" s="124"/>
      <c r="AX60" s="128"/>
      <c r="AY60" s="14"/>
      <c r="AZ60" s="14"/>
      <c r="BA60" s="10"/>
      <c r="BB60" s="149"/>
      <c r="BC60" s="66"/>
      <c r="BD60" s="124"/>
      <c r="BE60" s="128"/>
      <c r="BF60" s="14"/>
      <c r="BG60" s="14"/>
      <c r="BH60" s="10"/>
      <c r="BI60" s="149"/>
      <c r="BJ60" s="66"/>
      <c r="BK60" s="124"/>
      <c r="BL60" s="128"/>
      <c r="BM60" s="14"/>
      <c r="BN60" s="14"/>
      <c r="BO60" s="10"/>
      <c r="BP60" s="149"/>
      <c r="BQ60" s="66"/>
      <c r="BR60" s="124"/>
      <c r="BS60" s="128"/>
      <c r="BT60" s="14"/>
      <c r="BU60" s="14"/>
      <c r="BV60" s="10"/>
      <c r="BW60" s="149"/>
      <c r="BX60" s="66"/>
      <c r="BY60" s="124"/>
      <c r="BZ60" s="14"/>
      <c r="CA60" s="14"/>
      <c r="CB60" s="10"/>
      <c r="CC60" s="150"/>
      <c r="CD60" s="150"/>
      <c r="CE60" s="151"/>
      <c r="CF60" s="127"/>
      <c r="CG60" s="10"/>
      <c r="CH60" s="154"/>
    </row>
    <row r="61" spans="2:86" ht="12.75">
      <c r="B61" s="45">
        <v>17</v>
      </c>
      <c r="C61" s="5" t="e">
        <f>IF(F61=D$1,0,IF(F61&gt;=F$42,36,#REF!))</f>
        <v>#REF!</v>
      </c>
      <c r="D61" s="5" t="e">
        <f>IF(#REF!=0,0,IF(F61=D$1,0,1/#REF!))</f>
        <v>#REF!</v>
      </c>
      <c r="E61" s="60" t="e">
        <f t="shared" si="19"/>
        <v>#REF!</v>
      </c>
      <c r="F61" s="656" t="e">
        <f>IF(#REF!=0,$D$1,#REF!)</f>
        <v>#REF!</v>
      </c>
      <c r="G61" s="656"/>
      <c r="H61" s="656" t="e">
        <f>IF(#REF!=0,$D$1,#REF!)</f>
        <v>#REF!</v>
      </c>
      <c r="I61" s="656"/>
      <c r="J61" s="657" t="e">
        <f>#REF!</f>
        <v>#REF!</v>
      </c>
      <c r="K61" s="588"/>
      <c r="L61" s="47" t="e">
        <f>#REF!</f>
        <v>#REF!</v>
      </c>
      <c r="M61" s="47" t="e">
        <f>#REF!</f>
        <v>#REF!</v>
      </c>
      <c r="N61" s="53" t="e">
        <f t="shared" si="16"/>
        <v>#REF!</v>
      </c>
      <c r="O61" s="51" t="e">
        <f t="shared" si="17"/>
        <v>#REF!</v>
      </c>
      <c r="P61" s="52" t="e">
        <f t="shared" si="18"/>
        <v>#REF!</v>
      </c>
      <c r="Q61" s="51" t="e">
        <f t="shared" si="5"/>
        <v>#REF!</v>
      </c>
      <c r="R61" s="52" t="e">
        <f t="shared" si="6"/>
        <v>#REF!</v>
      </c>
      <c r="S61" s="51" t="e">
        <f t="shared" si="7"/>
        <v>#REF!</v>
      </c>
      <c r="T61" s="52" t="e">
        <f t="shared" si="8"/>
        <v>#REF!</v>
      </c>
      <c r="U61" s="51" t="e">
        <f t="shared" si="9"/>
        <v>#REF!</v>
      </c>
      <c r="V61" s="52" t="e">
        <f t="shared" si="10"/>
        <v>#REF!</v>
      </c>
      <c r="W61" s="51" t="e">
        <f t="shared" si="11"/>
        <v>#REF!</v>
      </c>
      <c r="X61" s="52" t="e">
        <f t="shared" si="12"/>
        <v>#REF!</v>
      </c>
      <c r="Y61" s="51" t="e">
        <f t="shared" si="13"/>
        <v>#REF!</v>
      </c>
      <c r="Z61" s="52" t="e">
        <f t="shared" si="14"/>
        <v>#REF!</v>
      </c>
      <c r="AA61" s="102" t="e">
        <f t="shared" si="15"/>
        <v>#REF!</v>
      </c>
      <c r="AB61" s="51" t="e">
        <f t="shared" si="15"/>
        <v>#REF!</v>
      </c>
      <c r="AC61" s="94"/>
      <c r="AD61" s="14"/>
      <c r="AE61" s="14"/>
      <c r="AF61" s="10"/>
      <c r="AG61" s="124"/>
      <c r="AH61" s="66"/>
      <c r="AI61" s="124"/>
      <c r="AJ61" s="94"/>
      <c r="AK61" s="14"/>
      <c r="AL61" s="14"/>
      <c r="AM61" s="10"/>
      <c r="AN61" s="149"/>
      <c r="AO61" s="66"/>
      <c r="AP61" s="124"/>
      <c r="AQ61" s="128"/>
      <c r="AR61" s="14"/>
      <c r="AS61" s="14"/>
      <c r="AT61" s="10"/>
      <c r="AU61" s="149"/>
      <c r="AV61" s="66"/>
      <c r="AW61" s="124"/>
      <c r="AX61" s="128"/>
      <c r="AY61" s="14"/>
      <c r="AZ61" s="14"/>
      <c r="BA61" s="10"/>
      <c r="BB61" s="149"/>
      <c r="BC61" s="66"/>
      <c r="BD61" s="124"/>
      <c r="BE61" s="128"/>
      <c r="BF61" s="14"/>
      <c r="BG61" s="14"/>
      <c r="BH61" s="10"/>
      <c r="BI61" s="149"/>
      <c r="BJ61" s="66"/>
      <c r="BK61" s="124"/>
      <c r="BL61" s="128"/>
      <c r="BM61" s="14"/>
      <c r="BN61" s="14"/>
      <c r="BO61" s="10"/>
      <c r="BP61" s="149"/>
      <c r="BQ61" s="66"/>
      <c r="BR61" s="124"/>
      <c r="BS61" s="128"/>
      <c r="BT61" s="14"/>
      <c r="BU61" s="14"/>
      <c r="BV61" s="10"/>
      <c r="BW61" s="149"/>
      <c r="BX61" s="66"/>
      <c r="BY61" s="124"/>
      <c r="BZ61" s="14"/>
      <c r="CA61" s="14"/>
      <c r="CB61" s="10"/>
      <c r="CC61" s="150"/>
      <c r="CD61" s="150"/>
      <c r="CE61" s="151"/>
      <c r="CF61" s="127"/>
      <c r="CG61" s="10"/>
      <c r="CH61" s="154"/>
    </row>
    <row r="62" spans="2:86" ht="12.75">
      <c r="B62" s="46">
        <v>18</v>
      </c>
      <c r="C62" s="5" t="e">
        <f>IF(F62=D$1,0,IF(F62&gt;=F$42,36,#REF!))</f>
        <v>#REF!</v>
      </c>
      <c r="D62" s="5" t="e">
        <f>IF(#REF!=0,0,IF(F62=D$1,0,1/#REF!))</f>
        <v>#REF!</v>
      </c>
      <c r="E62" s="60" t="e">
        <f t="shared" si="19"/>
        <v>#REF!</v>
      </c>
      <c r="F62" s="656" t="e">
        <f>IF(#REF!=0,$D$1,#REF!)</f>
        <v>#REF!</v>
      </c>
      <c r="G62" s="656"/>
      <c r="H62" s="656" t="e">
        <f>IF(#REF!=0,$D$1,#REF!)</f>
        <v>#REF!</v>
      </c>
      <c r="I62" s="656"/>
      <c r="J62" s="657" t="e">
        <f>#REF!</f>
        <v>#REF!</v>
      </c>
      <c r="K62" s="588"/>
      <c r="L62" s="47" t="e">
        <f>#REF!</f>
        <v>#REF!</v>
      </c>
      <c r="M62" s="47" t="e">
        <f>#REF!</f>
        <v>#REF!</v>
      </c>
      <c r="N62" s="53" t="e">
        <f t="shared" si="16"/>
        <v>#REF!</v>
      </c>
      <c r="O62" s="51" t="e">
        <f t="shared" si="17"/>
        <v>#REF!</v>
      </c>
      <c r="P62" s="52" t="e">
        <f t="shared" si="18"/>
        <v>#REF!</v>
      </c>
      <c r="Q62" s="51" t="e">
        <f t="shared" si="5"/>
        <v>#REF!</v>
      </c>
      <c r="R62" s="52" t="e">
        <f t="shared" si="6"/>
        <v>#REF!</v>
      </c>
      <c r="S62" s="51" t="e">
        <f t="shared" si="7"/>
        <v>#REF!</v>
      </c>
      <c r="T62" s="52" t="e">
        <f t="shared" si="8"/>
        <v>#REF!</v>
      </c>
      <c r="U62" s="51" t="e">
        <f t="shared" si="9"/>
        <v>#REF!</v>
      </c>
      <c r="V62" s="52" t="e">
        <f t="shared" si="10"/>
        <v>#REF!</v>
      </c>
      <c r="W62" s="51" t="e">
        <f t="shared" si="11"/>
        <v>#REF!</v>
      </c>
      <c r="X62" s="52" t="e">
        <f t="shared" si="12"/>
        <v>#REF!</v>
      </c>
      <c r="Y62" s="51" t="e">
        <f t="shared" si="13"/>
        <v>#REF!</v>
      </c>
      <c r="Z62" s="52" t="e">
        <f t="shared" si="14"/>
        <v>#REF!</v>
      </c>
      <c r="AA62" s="102" t="e">
        <f t="shared" si="15"/>
        <v>#REF!</v>
      </c>
      <c r="AB62" s="51" t="e">
        <f t="shared" si="15"/>
        <v>#REF!</v>
      </c>
      <c r="AC62" s="94"/>
      <c r="AD62" s="14"/>
      <c r="AE62" s="14"/>
      <c r="AF62" s="10"/>
      <c r="AG62" s="124"/>
      <c r="AH62" s="66"/>
      <c r="AI62" s="124"/>
      <c r="AJ62" s="94"/>
      <c r="AK62" s="14"/>
      <c r="AL62" s="14"/>
      <c r="AM62" s="10"/>
      <c r="AN62" s="149"/>
      <c r="AO62" s="66"/>
      <c r="AP62" s="124"/>
      <c r="AQ62" s="128"/>
      <c r="AR62" s="14"/>
      <c r="AS62" s="14"/>
      <c r="AT62" s="10"/>
      <c r="AU62" s="149"/>
      <c r="AV62" s="66"/>
      <c r="AW62" s="124"/>
      <c r="AX62" s="128"/>
      <c r="AY62" s="14"/>
      <c r="AZ62" s="14"/>
      <c r="BA62" s="10"/>
      <c r="BB62" s="149"/>
      <c r="BC62" s="66"/>
      <c r="BD62" s="124"/>
      <c r="BE62" s="128"/>
      <c r="BF62" s="14"/>
      <c r="BG62" s="14"/>
      <c r="BH62" s="10"/>
      <c r="BI62" s="149"/>
      <c r="BJ62" s="66"/>
      <c r="BK62" s="124"/>
      <c r="BL62" s="128"/>
      <c r="BM62" s="14"/>
      <c r="BN62" s="14"/>
      <c r="BO62" s="10"/>
      <c r="BP62" s="149"/>
      <c r="BQ62" s="66"/>
      <c r="BR62" s="124"/>
      <c r="BS62" s="128"/>
      <c r="BT62" s="14"/>
      <c r="BU62" s="14"/>
      <c r="BV62" s="10"/>
      <c r="BW62" s="149"/>
      <c r="BX62" s="66"/>
      <c r="BY62" s="124"/>
      <c r="BZ62" s="14"/>
      <c r="CA62" s="14"/>
      <c r="CB62" s="10"/>
      <c r="CC62" s="150"/>
      <c r="CD62" s="150"/>
      <c r="CE62" s="151"/>
      <c r="CF62" s="127"/>
      <c r="CG62" s="10"/>
      <c r="CH62" s="154"/>
    </row>
    <row r="63" spans="2:86" ht="12.75">
      <c r="B63" s="45">
        <v>19</v>
      </c>
      <c r="C63" s="5" t="e">
        <f>IF(F63=D$1,0,IF(F63&gt;=F$42,36,#REF!))</f>
        <v>#REF!</v>
      </c>
      <c r="D63" s="5" t="e">
        <f>IF(#REF!=0,0,IF(F63=D$1,0,1/#REF!))</f>
        <v>#REF!</v>
      </c>
      <c r="E63" s="60" t="e">
        <f t="shared" si="19"/>
        <v>#REF!</v>
      </c>
      <c r="F63" s="656" t="e">
        <f>IF(#REF!=0,$D$1,#REF!)</f>
        <v>#REF!</v>
      </c>
      <c r="G63" s="656"/>
      <c r="H63" s="656" t="e">
        <f>IF(#REF!=0,$D$1,#REF!)</f>
        <v>#REF!</v>
      </c>
      <c r="I63" s="656"/>
      <c r="J63" s="657" t="e">
        <f>#REF!</f>
        <v>#REF!</v>
      </c>
      <c r="K63" s="588"/>
      <c r="L63" s="47" t="e">
        <f>#REF!</f>
        <v>#REF!</v>
      </c>
      <c r="M63" s="47" t="e">
        <f>#REF!</f>
        <v>#REF!</v>
      </c>
      <c r="N63" s="53" t="e">
        <f t="shared" si="16"/>
        <v>#REF!</v>
      </c>
      <c r="O63" s="51" t="e">
        <f t="shared" si="17"/>
        <v>#REF!</v>
      </c>
      <c r="P63" s="52" t="e">
        <f t="shared" si="18"/>
        <v>#REF!</v>
      </c>
      <c r="Q63" s="51" t="e">
        <f t="shared" si="5"/>
        <v>#REF!</v>
      </c>
      <c r="R63" s="52" t="e">
        <f t="shared" si="6"/>
        <v>#REF!</v>
      </c>
      <c r="S63" s="51" t="e">
        <f t="shared" si="7"/>
        <v>#REF!</v>
      </c>
      <c r="T63" s="52" t="e">
        <f t="shared" si="8"/>
        <v>#REF!</v>
      </c>
      <c r="U63" s="51" t="e">
        <f t="shared" si="9"/>
        <v>#REF!</v>
      </c>
      <c r="V63" s="52" t="e">
        <f t="shared" si="10"/>
        <v>#REF!</v>
      </c>
      <c r="W63" s="51" t="e">
        <f t="shared" si="11"/>
        <v>#REF!</v>
      </c>
      <c r="X63" s="52" t="e">
        <f t="shared" si="12"/>
        <v>#REF!</v>
      </c>
      <c r="Y63" s="51" t="e">
        <f t="shared" si="13"/>
        <v>#REF!</v>
      </c>
      <c r="Z63" s="52" t="e">
        <f t="shared" si="14"/>
        <v>#REF!</v>
      </c>
      <c r="AA63" s="102" t="e">
        <f t="shared" si="15"/>
        <v>#REF!</v>
      </c>
      <c r="AB63" s="51" t="e">
        <f t="shared" si="15"/>
        <v>#REF!</v>
      </c>
      <c r="AC63" s="94"/>
      <c r="AD63" s="14"/>
      <c r="AE63" s="14"/>
      <c r="AF63" s="10"/>
      <c r="AG63" s="124"/>
      <c r="AH63" s="66"/>
      <c r="AI63" s="124"/>
      <c r="AJ63" s="94"/>
      <c r="AK63" s="14"/>
      <c r="AL63" s="14"/>
      <c r="AM63" s="10"/>
      <c r="AN63" s="149"/>
      <c r="AO63" s="66"/>
      <c r="AP63" s="124"/>
      <c r="AQ63" s="128"/>
      <c r="AR63" s="14"/>
      <c r="AS63" s="14"/>
      <c r="AT63" s="10"/>
      <c r="AU63" s="149"/>
      <c r="AV63" s="66"/>
      <c r="AW63" s="124"/>
      <c r="AX63" s="128"/>
      <c r="AY63" s="14"/>
      <c r="AZ63" s="14"/>
      <c r="BA63" s="10"/>
      <c r="BB63" s="149"/>
      <c r="BC63" s="66"/>
      <c r="BD63" s="124"/>
      <c r="BE63" s="128"/>
      <c r="BF63" s="14"/>
      <c r="BG63" s="14"/>
      <c r="BH63" s="10"/>
      <c r="BI63" s="149"/>
      <c r="BJ63" s="66"/>
      <c r="BK63" s="124"/>
      <c r="BL63" s="128"/>
      <c r="BM63" s="14"/>
      <c r="BN63" s="14"/>
      <c r="BO63" s="10"/>
      <c r="BP63" s="149"/>
      <c r="BQ63" s="66"/>
      <c r="BR63" s="124"/>
      <c r="BS63" s="128"/>
      <c r="BT63" s="14"/>
      <c r="BU63" s="14"/>
      <c r="BV63" s="10"/>
      <c r="BW63" s="149"/>
      <c r="BX63" s="66"/>
      <c r="BY63" s="124"/>
      <c r="BZ63" s="14"/>
      <c r="CA63" s="14"/>
      <c r="CB63" s="10"/>
      <c r="CC63" s="150"/>
      <c r="CD63" s="150"/>
      <c r="CE63" s="151"/>
      <c r="CF63" s="127"/>
      <c r="CG63" s="10"/>
      <c r="CH63" s="154"/>
    </row>
    <row r="64" spans="2:86" ht="12.75">
      <c r="B64" s="46">
        <v>20</v>
      </c>
      <c r="C64" s="5" t="e">
        <f>IF(F64=D$1,0,IF(F64&gt;=F$42,36,#REF!))</f>
        <v>#REF!</v>
      </c>
      <c r="D64" s="5" t="e">
        <f>IF(#REF!=0,0,IF(F64=D$1,0,1/#REF!))</f>
        <v>#REF!</v>
      </c>
      <c r="E64" s="60" t="e">
        <f t="shared" si="19"/>
        <v>#REF!</v>
      </c>
      <c r="F64" s="656" t="e">
        <f>IF(#REF!=0,$D$1,#REF!)</f>
        <v>#REF!</v>
      </c>
      <c r="G64" s="656"/>
      <c r="H64" s="656" t="e">
        <f>IF(#REF!=0,$D$1,#REF!)</f>
        <v>#REF!</v>
      </c>
      <c r="I64" s="656"/>
      <c r="J64" s="657" t="e">
        <f>#REF!</f>
        <v>#REF!</v>
      </c>
      <c r="K64" s="588"/>
      <c r="L64" s="47" t="e">
        <f>#REF!</f>
        <v>#REF!</v>
      </c>
      <c r="M64" s="47" t="e">
        <f>#REF!</f>
        <v>#REF!</v>
      </c>
      <c r="N64" s="53" t="e">
        <f t="shared" si="16"/>
        <v>#REF!</v>
      </c>
      <c r="O64" s="51" t="e">
        <f t="shared" si="17"/>
        <v>#REF!</v>
      </c>
      <c r="P64" s="52" t="e">
        <f t="shared" si="18"/>
        <v>#REF!</v>
      </c>
      <c r="Q64" s="51" t="e">
        <f t="shared" si="5"/>
        <v>#REF!</v>
      </c>
      <c r="R64" s="52" t="e">
        <f t="shared" si="6"/>
        <v>#REF!</v>
      </c>
      <c r="S64" s="51" t="e">
        <f t="shared" si="7"/>
        <v>#REF!</v>
      </c>
      <c r="T64" s="52" t="e">
        <f t="shared" si="8"/>
        <v>#REF!</v>
      </c>
      <c r="U64" s="51" t="e">
        <f t="shared" si="9"/>
        <v>#REF!</v>
      </c>
      <c r="V64" s="52" t="e">
        <f t="shared" si="10"/>
        <v>#REF!</v>
      </c>
      <c r="W64" s="51" t="e">
        <f t="shared" si="11"/>
        <v>#REF!</v>
      </c>
      <c r="X64" s="52" t="e">
        <f t="shared" si="12"/>
        <v>#REF!</v>
      </c>
      <c r="Y64" s="51" t="e">
        <f t="shared" si="13"/>
        <v>#REF!</v>
      </c>
      <c r="Z64" s="52" t="e">
        <f t="shared" si="14"/>
        <v>#REF!</v>
      </c>
      <c r="AA64" s="102" t="e">
        <f t="shared" si="15"/>
        <v>#REF!</v>
      </c>
      <c r="AB64" s="51" t="e">
        <f t="shared" si="15"/>
        <v>#REF!</v>
      </c>
      <c r="AC64" s="94"/>
      <c r="AD64" s="14"/>
      <c r="AE64" s="14"/>
      <c r="AF64" s="10"/>
      <c r="AG64" s="124"/>
      <c r="AH64" s="66"/>
      <c r="AI64" s="124"/>
      <c r="AJ64" s="94"/>
      <c r="AK64" s="14"/>
      <c r="AL64" s="14"/>
      <c r="AM64" s="10"/>
      <c r="AN64" s="149"/>
      <c r="AO64" s="66"/>
      <c r="AP64" s="124"/>
      <c r="AQ64" s="128"/>
      <c r="AR64" s="14"/>
      <c r="AS64" s="14"/>
      <c r="AT64" s="10"/>
      <c r="AU64" s="149"/>
      <c r="AV64" s="66"/>
      <c r="AW64" s="124"/>
      <c r="AX64" s="128"/>
      <c r="AY64" s="14"/>
      <c r="AZ64" s="14"/>
      <c r="BA64" s="10"/>
      <c r="BB64" s="149"/>
      <c r="BC64" s="66"/>
      <c r="BD64" s="124"/>
      <c r="BE64" s="128"/>
      <c r="BF64" s="14"/>
      <c r="BG64" s="14"/>
      <c r="BH64" s="10"/>
      <c r="BI64" s="149"/>
      <c r="BJ64" s="66"/>
      <c r="BK64" s="124"/>
      <c r="BL64" s="128"/>
      <c r="BM64" s="14"/>
      <c r="BN64" s="14"/>
      <c r="BO64" s="10"/>
      <c r="BP64" s="149"/>
      <c r="BQ64" s="66"/>
      <c r="BR64" s="124"/>
      <c r="BS64" s="128"/>
      <c r="BT64" s="14"/>
      <c r="BU64" s="14"/>
      <c r="BV64" s="10"/>
      <c r="BW64" s="149"/>
      <c r="BX64" s="66"/>
      <c r="BY64" s="124"/>
      <c r="BZ64" s="14"/>
      <c r="CA64" s="14"/>
      <c r="CB64" s="10"/>
      <c r="CC64" s="150"/>
      <c r="CD64" s="150"/>
      <c r="CE64" s="151"/>
      <c r="CF64" s="127"/>
      <c r="CG64" s="10"/>
      <c r="CH64" s="154"/>
    </row>
    <row r="65" spans="2:86" ht="12.75">
      <c r="B65" s="45">
        <v>21</v>
      </c>
      <c r="C65" s="5" t="e">
        <f>IF(F65=D$1,0,IF(F65&gt;=F$42,36,#REF!))</f>
        <v>#REF!</v>
      </c>
      <c r="D65" s="5" t="e">
        <f>IF(#REF!=0,0,IF(F65=D$1,0,1/#REF!))</f>
        <v>#REF!</v>
      </c>
      <c r="E65" s="60" t="e">
        <f t="shared" si="19"/>
        <v>#REF!</v>
      </c>
      <c r="F65" s="656" t="e">
        <f>IF(#REF!=0,$D$1,#REF!)</f>
        <v>#REF!</v>
      </c>
      <c r="G65" s="656"/>
      <c r="H65" s="656" t="e">
        <f>IF(#REF!=0,$D$1,#REF!)</f>
        <v>#REF!</v>
      </c>
      <c r="I65" s="656"/>
      <c r="J65" s="657" t="e">
        <f>#REF!</f>
        <v>#REF!</v>
      </c>
      <c r="K65" s="588"/>
      <c r="L65" s="47" t="e">
        <f>#REF!</f>
        <v>#REF!</v>
      </c>
      <c r="M65" s="47" t="e">
        <f>#REF!</f>
        <v>#REF!</v>
      </c>
      <c r="N65" s="53" t="e">
        <f t="shared" si="16"/>
        <v>#REF!</v>
      </c>
      <c r="O65" s="51" t="e">
        <f t="shared" si="17"/>
        <v>#REF!</v>
      </c>
      <c r="P65" s="52" t="e">
        <f t="shared" si="18"/>
        <v>#REF!</v>
      </c>
      <c r="Q65" s="51" t="e">
        <f t="shared" si="5"/>
        <v>#REF!</v>
      </c>
      <c r="R65" s="52" t="e">
        <f t="shared" si="6"/>
        <v>#REF!</v>
      </c>
      <c r="S65" s="51" t="e">
        <f t="shared" si="7"/>
        <v>#REF!</v>
      </c>
      <c r="T65" s="52" t="e">
        <f t="shared" si="8"/>
        <v>#REF!</v>
      </c>
      <c r="U65" s="51" t="e">
        <f t="shared" si="9"/>
        <v>#REF!</v>
      </c>
      <c r="V65" s="52" t="e">
        <f t="shared" si="10"/>
        <v>#REF!</v>
      </c>
      <c r="W65" s="51" t="e">
        <f t="shared" si="11"/>
        <v>#REF!</v>
      </c>
      <c r="X65" s="52" t="e">
        <f t="shared" si="12"/>
        <v>#REF!</v>
      </c>
      <c r="Y65" s="51" t="e">
        <f t="shared" si="13"/>
        <v>#REF!</v>
      </c>
      <c r="Z65" s="52" t="e">
        <f t="shared" si="14"/>
        <v>#REF!</v>
      </c>
      <c r="AA65" s="102" t="e">
        <f t="shared" si="15"/>
        <v>#REF!</v>
      </c>
      <c r="AB65" s="51" t="e">
        <f t="shared" si="15"/>
        <v>#REF!</v>
      </c>
      <c r="AC65" s="94"/>
      <c r="AD65" s="14"/>
      <c r="AE65" s="14"/>
      <c r="AF65" s="10"/>
      <c r="AG65" s="124"/>
      <c r="AH65" s="66"/>
      <c r="AI65" s="124"/>
      <c r="AJ65" s="94"/>
      <c r="AK65" s="14"/>
      <c r="AL65" s="14"/>
      <c r="AM65" s="10"/>
      <c r="AN65" s="149"/>
      <c r="AO65" s="66"/>
      <c r="AP65" s="124"/>
      <c r="AQ65" s="128"/>
      <c r="AR65" s="14"/>
      <c r="AS65" s="14"/>
      <c r="AT65" s="10"/>
      <c r="AU65" s="149"/>
      <c r="AV65" s="66"/>
      <c r="AW65" s="124"/>
      <c r="AX65" s="128"/>
      <c r="AY65" s="14"/>
      <c r="AZ65" s="14"/>
      <c r="BA65" s="10"/>
      <c r="BB65" s="149"/>
      <c r="BC65" s="66"/>
      <c r="BD65" s="124"/>
      <c r="BE65" s="128"/>
      <c r="BF65" s="14"/>
      <c r="BG65" s="14"/>
      <c r="BH65" s="10"/>
      <c r="BI65" s="149"/>
      <c r="BJ65" s="66"/>
      <c r="BK65" s="124"/>
      <c r="BL65" s="128"/>
      <c r="BM65" s="14"/>
      <c r="BN65" s="14"/>
      <c r="BO65" s="10"/>
      <c r="BP65" s="149"/>
      <c r="BQ65" s="66"/>
      <c r="BR65" s="124"/>
      <c r="BS65" s="128"/>
      <c r="BT65" s="14"/>
      <c r="BU65" s="14"/>
      <c r="BV65" s="10"/>
      <c r="BW65" s="149"/>
      <c r="BX65" s="66"/>
      <c r="BY65" s="124"/>
      <c r="BZ65" s="14"/>
      <c r="CA65" s="14"/>
      <c r="CB65" s="10"/>
      <c r="CC65" s="150"/>
      <c r="CD65" s="150"/>
      <c r="CE65" s="151"/>
      <c r="CF65" s="127"/>
      <c r="CG65" s="10"/>
      <c r="CH65" s="154"/>
    </row>
    <row r="66" spans="2:86" ht="12.75">
      <c r="B66" s="46">
        <v>22</v>
      </c>
      <c r="C66" s="5" t="e">
        <f>IF(F66=D$1,0,IF(F66&gt;=F$42,36,#REF!))</f>
        <v>#REF!</v>
      </c>
      <c r="D66" s="5" t="e">
        <f>IF(#REF!=0,0,IF(F66=D$1,0,1/#REF!))</f>
        <v>#REF!</v>
      </c>
      <c r="E66" s="60" t="e">
        <f t="shared" si="19"/>
        <v>#REF!</v>
      </c>
      <c r="F66" s="656" t="e">
        <f>IF(#REF!=0,$D$1,#REF!)</f>
        <v>#REF!</v>
      </c>
      <c r="G66" s="656"/>
      <c r="H66" s="656" t="e">
        <f>IF(#REF!=0,$D$1,#REF!)</f>
        <v>#REF!</v>
      </c>
      <c r="I66" s="656"/>
      <c r="J66" s="657" t="e">
        <f>#REF!</f>
        <v>#REF!</v>
      </c>
      <c r="K66" s="588"/>
      <c r="L66" s="47" t="e">
        <f>#REF!</f>
        <v>#REF!</v>
      </c>
      <c r="M66" s="47" t="e">
        <f>#REF!</f>
        <v>#REF!</v>
      </c>
      <c r="N66" s="53" t="e">
        <f t="shared" si="16"/>
        <v>#REF!</v>
      </c>
      <c r="O66" s="51" t="e">
        <f t="shared" si="17"/>
        <v>#REF!</v>
      </c>
      <c r="P66" s="52" t="e">
        <f t="shared" si="18"/>
        <v>#REF!</v>
      </c>
      <c r="Q66" s="51" t="e">
        <f t="shared" si="5"/>
        <v>#REF!</v>
      </c>
      <c r="R66" s="52" t="e">
        <f t="shared" si="6"/>
        <v>#REF!</v>
      </c>
      <c r="S66" s="51" t="e">
        <f t="shared" si="7"/>
        <v>#REF!</v>
      </c>
      <c r="T66" s="52" t="e">
        <f t="shared" si="8"/>
        <v>#REF!</v>
      </c>
      <c r="U66" s="51" t="e">
        <f t="shared" si="9"/>
        <v>#REF!</v>
      </c>
      <c r="V66" s="52" t="e">
        <f t="shared" si="10"/>
        <v>#REF!</v>
      </c>
      <c r="W66" s="51" t="e">
        <f t="shared" si="11"/>
        <v>#REF!</v>
      </c>
      <c r="X66" s="52" t="e">
        <f t="shared" si="12"/>
        <v>#REF!</v>
      </c>
      <c r="Y66" s="51" t="e">
        <f t="shared" si="13"/>
        <v>#REF!</v>
      </c>
      <c r="Z66" s="52" t="e">
        <f t="shared" si="14"/>
        <v>#REF!</v>
      </c>
      <c r="AA66" s="102" t="e">
        <f t="shared" si="15"/>
        <v>#REF!</v>
      </c>
      <c r="AB66" s="51" t="e">
        <f t="shared" si="15"/>
        <v>#REF!</v>
      </c>
      <c r="AC66" s="94"/>
      <c r="AD66" s="14"/>
      <c r="AE66" s="14"/>
      <c r="AF66" s="10"/>
      <c r="AG66" s="124"/>
      <c r="AH66" s="66"/>
      <c r="AI66" s="124"/>
      <c r="AJ66" s="94"/>
      <c r="AK66" s="14"/>
      <c r="AL66" s="14"/>
      <c r="AM66" s="10"/>
      <c r="AN66" s="149"/>
      <c r="AO66" s="66"/>
      <c r="AP66" s="124"/>
      <c r="AQ66" s="128"/>
      <c r="AR66" s="14"/>
      <c r="AS66" s="14"/>
      <c r="AT66" s="10"/>
      <c r="AU66" s="149"/>
      <c r="AV66" s="66"/>
      <c r="AW66" s="124"/>
      <c r="AX66" s="128"/>
      <c r="AY66" s="14"/>
      <c r="AZ66" s="14"/>
      <c r="BA66" s="10"/>
      <c r="BB66" s="149"/>
      <c r="BC66" s="66"/>
      <c r="BD66" s="124"/>
      <c r="BE66" s="128"/>
      <c r="BF66" s="14"/>
      <c r="BG66" s="14"/>
      <c r="BH66" s="10"/>
      <c r="BI66" s="149"/>
      <c r="BJ66" s="66"/>
      <c r="BK66" s="124"/>
      <c r="BL66" s="128"/>
      <c r="BM66" s="14"/>
      <c r="BN66" s="14"/>
      <c r="BO66" s="10"/>
      <c r="BP66" s="149"/>
      <c r="BQ66" s="66"/>
      <c r="BR66" s="124"/>
      <c r="BS66" s="128"/>
      <c r="BT66" s="14"/>
      <c r="BU66" s="14"/>
      <c r="BV66" s="10"/>
      <c r="BW66" s="149"/>
      <c r="BX66" s="66"/>
      <c r="BY66" s="124"/>
      <c r="BZ66" s="14"/>
      <c r="CA66" s="14"/>
      <c r="CB66" s="10"/>
      <c r="CC66" s="150"/>
      <c r="CD66" s="150"/>
      <c r="CE66" s="151"/>
      <c r="CF66" s="127"/>
      <c r="CG66" s="10"/>
      <c r="CH66" s="154"/>
    </row>
    <row r="67" spans="2:86" ht="12.75">
      <c r="B67" s="45">
        <v>23</v>
      </c>
      <c r="C67" s="5" t="e">
        <f>IF(F67=D$1,0,IF(F67&gt;=F$42,36,#REF!))</f>
        <v>#REF!</v>
      </c>
      <c r="D67" s="5" t="e">
        <f>IF(#REF!=0,0,IF(F67=D$1,0,1/#REF!))</f>
        <v>#REF!</v>
      </c>
      <c r="E67" s="60" t="e">
        <f t="shared" si="19"/>
        <v>#REF!</v>
      </c>
      <c r="F67" s="656" t="e">
        <f>IF(#REF!=0,$D$1,#REF!)</f>
        <v>#REF!</v>
      </c>
      <c r="G67" s="656"/>
      <c r="H67" s="656" t="e">
        <f>IF(#REF!=0,$D$1,#REF!)</f>
        <v>#REF!</v>
      </c>
      <c r="I67" s="656"/>
      <c r="J67" s="657" t="e">
        <f>#REF!</f>
        <v>#REF!</v>
      </c>
      <c r="K67" s="588"/>
      <c r="L67" s="47" t="e">
        <f>#REF!</f>
        <v>#REF!</v>
      </c>
      <c r="M67" s="47" t="e">
        <f>#REF!</f>
        <v>#REF!</v>
      </c>
      <c r="N67" s="53" t="e">
        <f t="shared" si="16"/>
        <v>#REF!</v>
      </c>
      <c r="O67" s="51" t="e">
        <f t="shared" si="17"/>
        <v>#REF!</v>
      </c>
      <c r="P67" s="52" t="e">
        <f t="shared" si="18"/>
        <v>#REF!</v>
      </c>
      <c r="Q67" s="51" t="e">
        <f t="shared" si="5"/>
        <v>#REF!</v>
      </c>
      <c r="R67" s="52" t="e">
        <f t="shared" si="6"/>
        <v>#REF!</v>
      </c>
      <c r="S67" s="51" t="e">
        <f t="shared" si="7"/>
        <v>#REF!</v>
      </c>
      <c r="T67" s="52" t="e">
        <f t="shared" si="8"/>
        <v>#REF!</v>
      </c>
      <c r="U67" s="51" t="e">
        <f t="shared" si="9"/>
        <v>#REF!</v>
      </c>
      <c r="V67" s="52" t="e">
        <f t="shared" si="10"/>
        <v>#REF!</v>
      </c>
      <c r="W67" s="51" t="e">
        <f t="shared" si="11"/>
        <v>#REF!</v>
      </c>
      <c r="X67" s="52" t="e">
        <f t="shared" si="12"/>
        <v>#REF!</v>
      </c>
      <c r="Y67" s="51" t="e">
        <f t="shared" si="13"/>
        <v>#REF!</v>
      </c>
      <c r="Z67" s="52" t="e">
        <f t="shared" si="14"/>
        <v>#REF!</v>
      </c>
      <c r="AA67" s="102" t="e">
        <f t="shared" si="15"/>
        <v>#REF!</v>
      </c>
      <c r="AB67" s="51" t="e">
        <f t="shared" si="15"/>
        <v>#REF!</v>
      </c>
      <c r="AC67" s="94"/>
      <c r="AD67" s="14"/>
      <c r="AE67" s="14"/>
      <c r="AF67" s="10"/>
      <c r="AG67" s="124"/>
      <c r="AH67" s="152"/>
      <c r="AI67" s="124"/>
      <c r="AJ67" s="94"/>
      <c r="AK67" s="14"/>
      <c r="AL67" s="14"/>
      <c r="AM67" s="10"/>
      <c r="AN67" s="149"/>
      <c r="AO67" s="152"/>
      <c r="AP67" s="124"/>
      <c r="AQ67" s="128"/>
      <c r="AR67" s="14"/>
      <c r="AS67" s="14"/>
      <c r="AT67" s="10"/>
      <c r="AU67" s="149"/>
      <c r="AV67" s="152"/>
      <c r="AW67" s="124"/>
      <c r="AX67" s="128"/>
      <c r="AY67" s="14"/>
      <c r="AZ67" s="14"/>
      <c r="BA67" s="153"/>
      <c r="BB67" s="149"/>
      <c r="BC67" s="152"/>
      <c r="BD67" s="124"/>
      <c r="BE67" s="128"/>
      <c r="BF67" s="14"/>
      <c r="BG67" s="14"/>
      <c r="BH67" s="124"/>
      <c r="BI67" s="149"/>
      <c r="BJ67" s="152"/>
      <c r="BK67" s="124"/>
      <c r="BL67" s="128"/>
      <c r="BM67" s="14"/>
      <c r="BN67" s="14"/>
      <c r="BO67" s="153"/>
      <c r="BP67" s="149"/>
      <c r="BQ67" s="152"/>
      <c r="BR67" s="124"/>
      <c r="BS67" s="128"/>
      <c r="BT67" s="14"/>
      <c r="BU67" s="14"/>
      <c r="BV67" s="153"/>
      <c r="BW67" s="149"/>
      <c r="BX67" s="152"/>
      <c r="BY67" s="124"/>
      <c r="BZ67" s="23"/>
      <c r="CA67" s="23"/>
      <c r="CB67" s="10"/>
      <c r="CC67" s="150"/>
      <c r="CD67" s="150"/>
      <c r="CE67" s="151"/>
      <c r="CF67" s="127"/>
      <c r="CG67" s="10"/>
      <c r="CH67" s="154"/>
    </row>
    <row r="68" spans="2:86" ht="12.75">
      <c r="B68" s="46">
        <v>24</v>
      </c>
      <c r="C68" s="5" t="e">
        <f>IF(F68=D$1,0,IF(F68&gt;=F$42,36,#REF!))</f>
        <v>#REF!</v>
      </c>
      <c r="D68" s="5" t="e">
        <f>IF(#REF!=0,0,IF(F68=D$1,0,1/#REF!))</f>
        <v>#REF!</v>
      </c>
      <c r="E68" s="60" t="e">
        <f t="shared" si="19"/>
        <v>#REF!</v>
      </c>
      <c r="F68" s="656" t="e">
        <f>IF(#REF!=0,$D$1,#REF!)</f>
        <v>#REF!</v>
      </c>
      <c r="G68" s="656"/>
      <c r="H68" s="656" t="e">
        <f>IF(#REF!=0,$D$1,#REF!)</f>
        <v>#REF!</v>
      </c>
      <c r="I68" s="656"/>
      <c r="J68" s="657" t="e">
        <f>#REF!</f>
        <v>#REF!</v>
      </c>
      <c r="K68" s="588"/>
      <c r="L68" s="47" t="e">
        <f>#REF!</f>
        <v>#REF!</v>
      </c>
      <c r="M68" s="47" t="e">
        <f>#REF!</f>
        <v>#REF!</v>
      </c>
      <c r="N68" s="53" t="e">
        <f t="shared" si="16"/>
        <v>#REF!</v>
      </c>
      <c r="O68" s="51" t="e">
        <f t="shared" si="17"/>
        <v>#REF!</v>
      </c>
      <c r="P68" s="52" t="e">
        <f t="shared" si="18"/>
        <v>#REF!</v>
      </c>
      <c r="Q68" s="51" t="e">
        <f t="shared" si="5"/>
        <v>#REF!</v>
      </c>
      <c r="R68" s="52" t="e">
        <f t="shared" si="6"/>
        <v>#REF!</v>
      </c>
      <c r="S68" s="51" t="e">
        <f t="shared" si="7"/>
        <v>#REF!</v>
      </c>
      <c r="T68" s="52" t="e">
        <f t="shared" si="8"/>
        <v>#REF!</v>
      </c>
      <c r="U68" s="51" t="e">
        <f t="shared" si="9"/>
        <v>#REF!</v>
      </c>
      <c r="V68" s="52" t="e">
        <f t="shared" si="10"/>
        <v>#REF!</v>
      </c>
      <c r="W68" s="51" t="e">
        <f t="shared" si="11"/>
        <v>#REF!</v>
      </c>
      <c r="X68" s="52" t="e">
        <f t="shared" si="12"/>
        <v>#REF!</v>
      </c>
      <c r="Y68" s="51" t="e">
        <f t="shared" si="13"/>
        <v>#REF!</v>
      </c>
      <c r="Z68" s="52" t="e">
        <f t="shared" si="14"/>
        <v>#REF!</v>
      </c>
      <c r="AA68" s="102" t="e">
        <f t="shared" si="15"/>
        <v>#REF!</v>
      </c>
      <c r="AB68" s="51" t="e">
        <f t="shared" si="15"/>
        <v>#REF!</v>
      </c>
      <c r="AC68" s="94"/>
      <c r="AD68" s="14"/>
      <c r="AE68" s="14"/>
      <c r="AF68" s="10"/>
      <c r="AG68" s="124"/>
      <c r="AH68" s="66"/>
      <c r="AI68" s="124"/>
      <c r="AJ68" s="94"/>
      <c r="AK68" s="14"/>
      <c r="AL68" s="14"/>
      <c r="AM68" s="10"/>
      <c r="AN68" s="149"/>
      <c r="AO68" s="66"/>
      <c r="AP68" s="124"/>
      <c r="AQ68" s="128"/>
      <c r="AR68" s="14"/>
      <c r="AS68" s="14"/>
      <c r="AT68" s="10"/>
      <c r="AU68" s="149"/>
      <c r="AV68" s="66"/>
      <c r="AW68" s="124"/>
      <c r="AX68" s="128"/>
      <c r="AY68" s="14"/>
      <c r="AZ68" s="14"/>
      <c r="BA68" s="10"/>
      <c r="BB68" s="149"/>
      <c r="BC68" s="66"/>
      <c r="BD68" s="124"/>
      <c r="BE68" s="128"/>
      <c r="BF68" s="14"/>
      <c r="BG68" s="14"/>
      <c r="BH68" s="10"/>
      <c r="BI68" s="149"/>
      <c r="BJ68" s="66"/>
      <c r="BK68" s="124"/>
      <c r="BL68" s="128"/>
      <c r="BM68" s="14"/>
      <c r="BN68" s="14"/>
      <c r="BO68" s="10"/>
      <c r="BP68" s="149"/>
      <c r="BQ68" s="66"/>
      <c r="BR68" s="124"/>
      <c r="BS68" s="128"/>
      <c r="BT68" s="14"/>
      <c r="BU68" s="14"/>
      <c r="BV68" s="10"/>
      <c r="BW68" s="149"/>
      <c r="BX68" s="66"/>
      <c r="BY68" s="124"/>
      <c r="BZ68" s="14"/>
      <c r="CA68" s="14"/>
      <c r="CB68" s="10"/>
      <c r="CC68" s="150"/>
      <c r="CD68" s="150"/>
      <c r="CE68" s="151"/>
      <c r="CF68" s="127"/>
      <c r="CG68" s="10"/>
      <c r="CH68" s="154"/>
    </row>
    <row r="69" spans="2:86" ht="12.75">
      <c r="B69" s="45">
        <v>25</v>
      </c>
      <c r="C69" s="5" t="e">
        <f>IF(F69=D$1,0,IF(F69&gt;=F$42,36,#REF!))</f>
        <v>#REF!</v>
      </c>
      <c r="D69" s="5" t="e">
        <f>IF(#REF!=0,0,IF(F69=D$1,0,1/#REF!))</f>
        <v>#REF!</v>
      </c>
      <c r="E69" s="60" t="e">
        <f t="shared" si="19"/>
        <v>#REF!</v>
      </c>
      <c r="F69" s="656" t="e">
        <f>IF(#REF!=0,$D$1,#REF!)</f>
        <v>#REF!</v>
      </c>
      <c r="G69" s="656"/>
      <c r="H69" s="656" t="e">
        <f>IF(#REF!=0,$D$1,#REF!)</f>
        <v>#REF!</v>
      </c>
      <c r="I69" s="656"/>
      <c r="J69" s="657" t="e">
        <f>#REF!</f>
        <v>#REF!</v>
      </c>
      <c r="K69" s="588"/>
      <c r="L69" s="47" t="e">
        <f>#REF!</f>
        <v>#REF!</v>
      </c>
      <c r="M69" s="47" t="e">
        <f>#REF!</f>
        <v>#REF!</v>
      </c>
      <c r="N69" s="53" t="e">
        <f t="shared" si="16"/>
        <v>#REF!</v>
      </c>
      <c r="O69" s="51" t="e">
        <f t="shared" si="17"/>
        <v>#REF!</v>
      </c>
      <c r="P69" s="52" t="e">
        <f t="shared" si="18"/>
        <v>#REF!</v>
      </c>
      <c r="Q69" s="51" t="e">
        <f t="shared" si="5"/>
        <v>#REF!</v>
      </c>
      <c r="R69" s="52" t="e">
        <f t="shared" si="6"/>
        <v>#REF!</v>
      </c>
      <c r="S69" s="51" t="e">
        <f t="shared" si="7"/>
        <v>#REF!</v>
      </c>
      <c r="T69" s="52" t="e">
        <f t="shared" si="8"/>
        <v>#REF!</v>
      </c>
      <c r="U69" s="51" t="e">
        <f t="shared" si="9"/>
        <v>#REF!</v>
      </c>
      <c r="V69" s="52" t="e">
        <f t="shared" si="10"/>
        <v>#REF!</v>
      </c>
      <c r="W69" s="51" t="e">
        <f t="shared" si="11"/>
        <v>#REF!</v>
      </c>
      <c r="X69" s="52" t="e">
        <f t="shared" si="12"/>
        <v>#REF!</v>
      </c>
      <c r="Y69" s="51" t="e">
        <f t="shared" si="13"/>
        <v>#REF!</v>
      </c>
      <c r="Z69" s="52" t="e">
        <f t="shared" si="14"/>
        <v>#REF!</v>
      </c>
      <c r="AA69" s="102" t="e">
        <f t="shared" si="15"/>
        <v>#REF!</v>
      </c>
      <c r="AB69" s="51" t="e">
        <f t="shared" si="15"/>
        <v>#REF!</v>
      </c>
      <c r="AC69" s="94"/>
      <c r="AD69" s="14"/>
      <c r="AE69" s="14"/>
      <c r="AF69" s="10"/>
      <c r="AG69" s="124"/>
      <c r="AH69" s="66"/>
      <c r="AI69" s="124"/>
      <c r="AJ69" s="94"/>
      <c r="AK69" s="14"/>
      <c r="AL69" s="14"/>
      <c r="AM69" s="10"/>
      <c r="AN69" s="149"/>
      <c r="AO69" s="66"/>
      <c r="AP69" s="124"/>
      <c r="AQ69" s="128"/>
      <c r="AR69" s="14"/>
      <c r="AS69" s="14"/>
      <c r="AT69" s="10"/>
      <c r="AU69" s="149"/>
      <c r="AV69" s="66"/>
      <c r="AW69" s="124"/>
      <c r="AX69" s="128"/>
      <c r="AY69" s="14"/>
      <c r="AZ69" s="14"/>
      <c r="BA69" s="10"/>
      <c r="BB69" s="149"/>
      <c r="BC69" s="66"/>
      <c r="BD69" s="124"/>
      <c r="BE69" s="128"/>
      <c r="BF69" s="14"/>
      <c r="BG69" s="14"/>
      <c r="BH69" s="10"/>
      <c r="BI69" s="149"/>
      <c r="BJ69" s="66"/>
      <c r="BK69" s="124"/>
      <c r="BL69" s="128"/>
      <c r="BM69" s="14"/>
      <c r="BN69" s="14"/>
      <c r="BO69" s="10"/>
      <c r="BP69" s="149"/>
      <c r="BQ69" s="66"/>
      <c r="BR69" s="124"/>
      <c r="BS69" s="128"/>
      <c r="BT69" s="14"/>
      <c r="BU69" s="14"/>
      <c r="BV69" s="10"/>
      <c r="BW69" s="149"/>
      <c r="BX69" s="66"/>
      <c r="BY69" s="124"/>
      <c r="BZ69" s="14"/>
      <c r="CA69" s="14"/>
      <c r="CB69" s="10"/>
      <c r="CC69" s="150"/>
      <c r="CD69" s="150"/>
      <c r="CE69" s="151"/>
      <c r="CF69" s="127"/>
      <c r="CG69" s="10"/>
      <c r="CH69" s="154"/>
    </row>
    <row r="70" spans="2:86" ht="12.75">
      <c r="B70" s="46">
        <v>26</v>
      </c>
      <c r="C70" s="5" t="e">
        <f>IF(F70=D$1,0,IF(F70&gt;=F$42,36,#REF!))</f>
        <v>#REF!</v>
      </c>
      <c r="D70" s="5" t="e">
        <f>IF(#REF!=0,0,IF(F70=D$1,0,1/#REF!))</f>
        <v>#REF!</v>
      </c>
      <c r="E70" s="60" t="e">
        <f t="shared" si="19"/>
        <v>#REF!</v>
      </c>
      <c r="F70" s="656" t="e">
        <f>IF(#REF!=0,$D$1,#REF!)</f>
        <v>#REF!</v>
      </c>
      <c r="G70" s="656"/>
      <c r="H70" s="656" t="e">
        <f>IF(#REF!=0,$D$1,#REF!)</f>
        <v>#REF!</v>
      </c>
      <c r="I70" s="656"/>
      <c r="J70" s="657" t="e">
        <f>#REF!</f>
        <v>#REF!</v>
      </c>
      <c r="K70" s="588"/>
      <c r="L70" s="47" t="e">
        <f>#REF!</f>
        <v>#REF!</v>
      </c>
      <c r="M70" s="47" t="e">
        <f>#REF!</f>
        <v>#REF!</v>
      </c>
      <c r="N70" s="53" t="e">
        <f t="shared" si="16"/>
        <v>#REF!</v>
      </c>
      <c r="O70" s="51" t="e">
        <f t="shared" si="17"/>
        <v>#REF!</v>
      </c>
      <c r="P70" s="52" t="e">
        <f t="shared" si="18"/>
        <v>#REF!</v>
      </c>
      <c r="Q70" s="51" t="e">
        <f t="shared" si="5"/>
        <v>#REF!</v>
      </c>
      <c r="R70" s="52" t="e">
        <f t="shared" si="6"/>
        <v>#REF!</v>
      </c>
      <c r="S70" s="51" t="e">
        <f t="shared" si="7"/>
        <v>#REF!</v>
      </c>
      <c r="T70" s="52" t="e">
        <f t="shared" si="8"/>
        <v>#REF!</v>
      </c>
      <c r="U70" s="51" t="e">
        <f t="shared" si="9"/>
        <v>#REF!</v>
      </c>
      <c r="V70" s="52" t="e">
        <f t="shared" si="10"/>
        <v>#REF!</v>
      </c>
      <c r="W70" s="51" t="e">
        <f t="shared" si="11"/>
        <v>#REF!</v>
      </c>
      <c r="X70" s="52" t="e">
        <f t="shared" si="12"/>
        <v>#REF!</v>
      </c>
      <c r="Y70" s="51" t="e">
        <f t="shared" si="13"/>
        <v>#REF!</v>
      </c>
      <c r="Z70" s="52" t="e">
        <f t="shared" si="14"/>
        <v>#REF!</v>
      </c>
      <c r="AA70" s="102" t="e">
        <f t="shared" si="15"/>
        <v>#REF!</v>
      </c>
      <c r="AB70" s="51" t="e">
        <f t="shared" si="15"/>
        <v>#REF!</v>
      </c>
      <c r="AC70" s="94"/>
      <c r="AD70" s="14"/>
      <c r="AE70" s="14"/>
      <c r="AF70" s="10"/>
      <c r="AG70" s="124"/>
      <c r="AH70" s="66"/>
      <c r="AI70" s="124"/>
      <c r="AJ70" s="94"/>
      <c r="AK70" s="14"/>
      <c r="AL70" s="14"/>
      <c r="AM70" s="10"/>
      <c r="AN70" s="149"/>
      <c r="AO70" s="66"/>
      <c r="AP70" s="124"/>
      <c r="AQ70" s="128"/>
      <c r="AR70" s="14"/>
      <c r="AS70" s="14"/>
      <c r="AT70" s="10"/>
      <c r="AU70" s="149"/>
      <c r="AV70" s="66"/>
      <c r="AW70" s="124"/>
      <c r="AX70" s="128"/>
      <c r="AY70" s="14"/>
      <c r="AZ70" s="14"/>
      <c r="BA70" s="10"/>
      <c r="BB70" s="149"/>
      <c r="BC70" s="66"/>
      <c r="BD70" s="124"/>
      <c r="BE70" s="128"/>
      <c r="BF70" s="14"/>
      <c r="BG70" s="14"/>
      <c r="BH70" s="10"/>
      <c r="BI70" s="149"/>
      <c r="BJ70" s="66"/>
      <c r="BK70" s="124"/>
      <c r="BL70" s="128"/>
      <c r="BM70" s="14"/>
      <c r="BN70" s="14"/>
      <c r="BO70" s="10"/>
      <c r="BP70" s="149"/>
      <c r="BQ70" s="66"/>
      <c r="BR70" s="124"/>
      <c r="BS70" s="128"/>
      <c r="BT70" s="14"/>
      <c r="BU70" s="14"/>
      <c r="BV70" s="10"/>
      <c r="BW70" s="149"/>
      <c r="BX70" s="66"/>
      <c r="BY70" s="124"/>
      <c r="BZ70" s="14"/>
      <c r="CA70" s="14"/>
      <c r="CB70" s="10"/>
      <c r="CC70" s="150"/>
      <c r="CD70" s="150"/>
      <c r="CE70" s="151"/>
      <c r="CF70" s="127"/>
      <c r="CG70" s="10"/>
      <c r="CH70" s="154"/>
    </row>
    <row r="71" spans="2:86" ht="12.75">
      <c r="B71" s="45">
        <v>27</v>
      </c>
      <c r="C71" s="5" t="e">
        <f>IF(F71=D$1,0,IF(F71&gt;=F$42,36,#REF!))</f>
        <v>#REF!</v>
      </c>
      <c r="D71" s="5" t="e">
        <f>IF(#REF!=0,0,IF(F71=D$1,0,1/#REF!))</f>
        <v>#REF!</v>
      </c>
      <c r="E71" s="60" t="e">
        <f t="shared" si="19"/>
        <v>#REF!</v>
      </c>
      <c r="F71" s="656" t="e">
        <f>IF(#REF!=0,$D$1,#REF!)</f>
        <v>#REF!</v>
      </c>
      <c r="G71" s="656"/>
      <c r="H71" s="656" t="e">
        <f>IF(#REF!=0,$D$1,#REF!)</f>
        <v>#REF!</v>
      </c>
      <c r="I71" s="656"/>
      <c r="J71" s="657" t="e">
        <f>#REF!</f>
        <v>#REF!</v>
      </c>
      <c r="K71" s="588"/>
      <c r="L71" s="47" t="e">
        <f>#REF!</f>
        <v>#REF!</v>
      </c>
      <c r="M71" s="47" t="e">
        <f>#REF!</f>
        <v>#REF!</v>
      </c>
      <c r="N71" s="53" t="e">
        <f t="shared" si="16"/>
        <v>#REF!</v>
      </c>
      <c r="O71" s="51" t="e">
        <f t="shared" si="17"/>
        <v>#REF!</v>
      </c>
      <c r="P71" s="52" t="e">
        <f t="shared" si="18"/>
        <v>#REF!</v>
      </c>
      <c r="Q71" s="51" t="e">
        <f t="shared" si="5"/>
        <v>#REF!</v>
      </c>
      <c r="R71" s="52" t="e">
        <f t="shared" si="6"/>
        <v>#REF!</v>
      </c>
      <c r="S71" s="51" t="e">
        <f t="shared" si="7"/>
        <v>#REF!</v>
      </c>
      <c r="T71" s="52" t="e">
        <f t="shared" si="8"/>
        <v>#REF!</v>
      </c>
      <c r="U71" s="51" t="e">
        <f t="shared" si="9"/>
        <v>#REF!</v>
      </c>
      <c r="V71" s="52" t="e">
        <f t="shared" si="10"/>
        <v>#REF!</v>
      </c>
      <c r="W71" s="51" t="e">
        <f t="shared" si="11"/>
        <v>#REF!</v>
      </c>
      <c r="X71" s="52" t="e">
        <f t="shared" si="12"/>
        <v>#REF!</v>
      </c>
      <c r="Y71" s="51" t="e">
        <f t="shared" si="13"/>
        <v>#REF!</v>
      </c>
      <c r="Z71" s="52" t="e">
        <f t="shared" si="14"/>
        <v>#REF!</v>
      </c>
      <c r="AA71" s="102" t="e">
        <f aca="true" t="shared" si="20" ref="AA71:AB74">IF($N71=$AA$43/36,$M71,0)</f>
        <v>#REF!</v>
      </c>
      <c r="AB71" s="51" t="e">
        <f t="shared" si="20"/>
        <v>#REF!</v>
      </c>
      <c r="AC71" s="94"/>
      <c r="AD71" s="14"/>
      <c r="AE71" s="14"/>
      <c r="AF71" s="10"/>
      <c r="AG71" s="124"/>
      <c r="AH71" s="66"/>
      <c r="AI71" s="124"/>
      <c r="AJ71" s="94"/>
      <c r="AK71" s="14"/>
      <c r="AL71" s="14"/>
      <c r="AM71" s="10"/>
      <c r="AN71" s="149"/>
      <c r="AO71" s="66"/>
      <c r="AP71" s="124"/>
      <c r="AQ71" s="128"/>
      <c r="AR71" s="14"/>
      <c r="AS71" s="14"/>
      <c r="AT71" s="10"/>
      <c r="AU71" s="149"/>
      <c r="AV71" s="66"/>
      <c r="AW71" s="124"/>
      <c r="AX71" s="128"/>
      <c r="AY71" s="14"/>
      <c r="AZ71" s="14"/>
      <c r="BA71" s="10"/>
      <c r="BB71" s="149"/>
      <c r="BC71" s="66"/>
      <c r="BD71" s="124"/>
      <c r="BE71" s="128"/>
      <c r="BF71" s="14"/>
      <c r="BG71" s="14"/>
      <c r="BH71" s="10"/>
      <c r="BI71" s="149"/>
      <c r="BJ71" s="66"/>
      <c r="BK71" s="124"/>
      <c r="BL71" s="128"/>
      <c r="BM71" s="14"/>
      <c r="BN71" s="14"/>
      <c r="BO71" s="10"/>
      <c r="BP71" s="149"/>
      <c r="BQ71" s="66"/>
      <c r="BR71" s="124"/>
      <c r="BS71" s="128"/>
      <c r="BT71" s="14"/>
      <c r="BU71" s="14"/>
      <c r="BV71" s="10"/>
      <c r="BW71" s="149"/>
      <c r="BX71" s="66"/>
      <c r="BY71" s="124"/>
      <c r="BZ71" s="14"/>
      <c r="CA71" s="14"/>
      <c r="CB71" s="10"/>
      <c r="CC71" s="150"/>
      <c r="CD71" s="150"/>
      <c r="CE71" s="151"/>
      <c r="CF71" s="127"/>
      <c r="CG71" s="10"/>
      <c r="CH71" s="154"/>
    </row>
    <row r="72" spans="2:86" ht="12.75">
      <c r="B72" s="46">
        <v>28</v>
      </c>
      <c r="C72" s="5" t="e">
        <f>IF(F72=D$1,0,IF(F72&gt;=F$42,36,#REF!))</f>
        <v>#REF!</v>
      </c>
      <c r="D72" s="5" t="e">
        <f>IF(#REF!=0,0,IF(F72=D$1,0,1/#REF!))</f>
        <v>#REF!</v>
      </c>
      <c r="E72" s="60" t="e">
        <f t="shared" si="19"/>
        <v>#REF!</v>
      </c>
      <c r="F72" s="656" t="e">
        <f>IF(#REF!=0,$D$1,#REF!)</f>
        <v>#REF!</v>
      </c>
      <c r="G72" s="656"/>
      <c r="H72" s="656" t="e">
        <f>IF(#REF!=0,$D$1,#REF!)</f>
        <v>#REF!</v>
      </c>
      <c r="I72" s="656"/>
      <c r="J72" s="657" t="e">
        <f>#REF!</f>
        <v>#REF!</v>
      </c>
      <c r="K72" s="588"/>
      <c r="L72" s="47" t="e">
        <f>#REF!</f>
        <v>#REF!</v>
      </c>
      <c r="M72" s="47" t="e">
        <f>#REF!</f>
        <v>#REF!</v>
      </c>
      <c r="N72" s="53" t="e">
        <f t="shared" si="16"/>
        <v>#REF!</v>
      </c>
      <c r="O72" s="51" t="e">
        <f t="shared" si="17"/>
        <v>#REF!</v>
      </c>
      <c r="P72" s="52" t="e">
        <f t="shared" si="18"/>
        <v>#REF!</v>
      </c>
      <c r="Q72" s="51" t="e">
        <f t="shared" si="5"/>
        <v>#REF!</v>
      </c>
      <c r="R72" s="52" t="e">
        <f t="shared" si="6"/>
        <v>#REF!</v>
      </c>
      <c r="S72" s="51" t="e">
        <f t="shared" si="7"/>
        <v>#REF!</v>
      </c>
      <c r="T72" s="52" t="e">
        <f t="shared" si="8"/>
        <v>#REF!</v>
      </c>
      <c r="U72" s="51" t="e">
        <f t="shared" si="9"/>
        <v>#REF!</v>
      </c>
      <c r="V72" s="52" t="e">
        <f t="shared" si="10"/>
        <v>#REF!</v>
      </c>
      <c r="W72" s="51" t="e">
        <f t="shared" si="11"/>
        <v>#REF!</v>
      </c>
      <c r="X72" s="52" t="e">
        <f t="shared" si="12"/>
        <v>#REF!</v>
      </c>
      <c r="Y72" s="51" t="e">
        <f t="shared" si="13"/>
        <v>#REF!</v>
      </c>
      <c r="Z72" s="52" t="e">
        <f t="shared" si="14"/>
        <v>#REF!</v>
      </c>
      <c r="AA72" s="102" t="e">
        <f t="shared" si="20"/>
        <v>#REF!</v>
      </c>
      <c r="AB72" s="51" t="e">
        <f t="shared" si="20"/>
        <v>#REF!</v>
      </c>
      <c r="AC72" s="94"/>
      <c r="AD72" s="14"/>
      <c r="AE72" s="14"/>
      <c r="AF72" s="10"/>
      <c r="AG72" s="124"/>
      <c r="AH72" s="66"/>
      <c r="AI72" s="124"/>
      <c r="AJ72" s="94"/>
      <c r="AK72" s="14"/>
      <c r="AL72" s="14"/>
      <c r="AM72" s="10"/>
      <c r="AN72" s="149"/>
      <c r="AO72" s="66"/>
      <c r="AP72" s="124"/>
      <c r="AQ72" s="128"/>
      <c r="AR72" s="14"/>
      <c r="AS72" s="14"/>
      <c r="AT72" s="10"/>
      <c r="AU72" s="149"/>
      <c r="AV72" s="66"/>
      <c r="AW72" s="124"/>
      <c r="AX72" s="128"/>
      <c r="AY72" s="14"/>
      <c r="AZ72" s="14"/>
      <c r="BA72" s="10"/>
      <c r="BB72" s="149"/>
      <c r="BC72" s="66"/>
      <c r="BD72" s="124"/>
      <c r="BE72" s="128"/>
      <c r="BF72" s="14"/>
      <c r="BG72" s="14"/>
      <c r="BH72" s="10"/>
      <c r="BI72" s="149"/>
      <c r="BJ72" s="66"/>
      <c r="BK72" s="124"/>
      <c r="BL72" s="128"/>
      <c r="BM72" s="14"/>
      <c r="BN72" s="14"/>
      <c r="BO72" s="10"/>
      <c r="BP72" s="149"/>
      <c r="BQ72" s="66"/>
      <c r="BR72" s="124"/>
      <c r="BS72" s="128"/>
      <c r="BT72" s="14"/>
      <c r="BU72" s="14"/>
      <c r="BV72" s="10"/>
      <c r="BW72" s="149"/>
      <c r="BX72" s="66"/>
      <c r="BY72" s="124"/>
      <c r="BZ72" s="14"/>
      <c r="CA72" s="14"/>
      <c r="CB72" s="10"/>
      <c r="CC72" s="150"/>
      <c r="CD72" s="150"/>
      <c r="CE72" s="151"/>
      <c r="CF72" s="127"/>
      <c r="CG72" s="10"/>
      <c r="CH72" s="154"/>
    </row>
    <row r="73" spans="2:86" ht="12.75">
      <c r="B73" s="45">
        <v>29</v>
      </c>
      <c r="C73" s="5" t="e">
        <f>IF(F73=D$1,0,IF(F73&gt;=F$42,36,#REF!))</f>
        <v>#REF!</v>
      </c>
      <c r="D73" s="5" t="e">
        <f>IF(#REF!=0,0,IF(F73=D$1,0,1/#REF!))</f>
        <v>#REF!</v>
      </c>
      <c r="E73" s="60" t="e">
        <f t="shared" si="19"/>
        <v>#REF!</v>
      </c>
      <c r="F73" s="656" t="e">
        <f>IF(#REF!=0,$D$1,#REF!)</f>
        <v>#REF!</v>
      </c>
      <c r="G73" s="656"/>
      <c r="H73" s="656" t="e">
        <f>IF(#REF!=0,$D$1,#REF!)</f>
        <v>#REF!</v>
      </c>
      <c r="I73" s="656"/>
      <c r="J73" s="657" t="e">
        <f>#REF!</f>
        <v>#REF!</v>
      </c>
      <c r="K73" s="588"/>
      <c r="L73" s="47" t="e">
        <f>#REF!</f>
        <v>#REF!</v>
      </c>
      <c r="M73" s="47" t="e">
        <f>#REF!</f>
        <v>#REF!</v>
      </c>
      <c r="N73" s="53" t="e">
        <f t="shared" si="16"/>
        <v>#REF!</v>
      </c>
      <c r="O73" s="51" t="e">
        <f t="shared" si="17"/>
        <v>#REF!</v>
      </c>
      <c r="P73" s="52" t="e">
        <f t="shared" si="18"/>
        <v>#REF!</v>
      </c>
      <c r="Q73" s="51" t="e">
        <f t="shared" si="5"/>
        <v>#REF!</v>
      </c>
      <c r="R73" s="52" t="e">
        <f t="shared" si="6"/>
        <v>#REF!</v>
      </c>
      <c r="S73" s="51" t="e">
        <f t="shared" si="7"/>
        <v>#REF!</v>
      </c>
      <c r="T73" s="52" t="e">
        <f t="shared" si="8"/>
        <v>#REF!</v>
      </c>
      <c r="U73" s="51" t="e">
        <f t="shared" si="9"/>
        <v>#REF!</v>
      </c>
      <c r="V73" s="52" t="e">
        <f t="shared" si="10"/>
        <v>#REF!</v>
      </c>
      <c r="W73" s="51" t="e">
        <f t="shared" si="11"/>
        <v>#REF!</v>
      </c>
      <c r="X73" s="52" t="e">
        <f t="shared" si="12"/>
        <v>#REF!</v>
      </c>
      <c r="Y73" s="51" t="e">
        <f t="shared" si="13"/>
        <v>#REF!</v>
      </c>
      <c r="Z73" s="52" t="e">
        <f t="shared" si="14"/>
        <v>#REF!</v>
      </c>
      <c r="AA73" s="102" t="e">
        <f t="shared" si="20"/>
        <v>#REF!</v>
      </c>
      <c r="AB73" s="51" t="e">
        <f t="shared" si="20"/>
        <v>#REF!</v>
      </c>
      <c r="AC73" s="94"/>
      <c r="AD73" s="14"/>
      <c r="AE73" s="14"/>
      <c r="AF73" s="10"/>
      <c r="AG73" s="124"/>
      <c r="AH73" s="66"/>
      <c r="AI73" s="124"/>
      <c r="AJ73" s="94"/>
      <c r="AK73" s="14"/>
      <c r="AL73" s="14"/>
      <c r="AM73" s="10"/>
      <c r="AN73" s="149"/>
      <c r="AO73" s="66"/>
      <c r="AP73" s="124"/>
      <c r="AQ73" s="128"/>
      <c r="AR73" s="14"/>
      <c r="AS73" s="14"/>
      <c r="AT73" s="10"/>
      <c r="AU73" s="149"/>
      <c r="AV73" s="66"/>
      <c r="AW73" s="124"/>
      <c r="AX73" s="128"/>
      <c r="AY73" s="14"/>
      <c r="AZ73" s="14"/>
      <c r="BA73" s="10"/>
      <c r="BB73" s="149"/>
      <c r="BC73" s="66"/>
      <c r="BD73" s="124"/>
      <c r="BE73" s="128"/>
      <c r="BF73" s="14"/>
      <c r="BG73" s="14"/>
      <c r="BH73" s="10"/>
      <c r="BI73" s="149"/>
      <c r="BJ73" s="66"/>
      <c r="BK73" s="124"/>
      <c r="BL73" s="128"/>
      <c r="BM73" s="14"/>
      <c r="BN73" s="14"/>
      <c r="BO73" s="10"/>
      <c r="BP73" s="149"/>
      <c r="BQ73" s="66"/>
      <c r="BR73" s="124"/>
      <c r="BS73" s="128"/>
      <c r="BT73" s="14"/>
      <c r="BU73" s="14"/>
      <c r="BV73" s="10"/>
      <c r="BW73" s="149"/>
      <c r="BX73" s="66"/>
      <c r="BY73" s="124"/>
      <c r="BZ73" s="14"/>
      <c r="CA73" s="14"/>
      <c r="CB73" s="10"/>
      <c r="CC73" s="150"/>
      <c r="CD73" s="150"/>
      <c r="CE73" s="151"/>
      <c r="CF73" s="127"/>
      <c r="CG73" s="10"/>
      <c r="CH73" s="154"/>
    </row>
    <row r="74" spans="2:86" ht="13.5" thickBot="1">
      <c r="B74" s="46">
        <v>30</v>
      </c>
      <c r="C74" s="5" t="e">
        <f>IF(F74=D$1,0,IF(F74&gt;=F$42,36,#REF!))</f>
        <v>#REF!</v>
      </c>
      <c r="D74" s="5" t="e">
        <f>IF(#REF!=0,0,IF(F74=D$1,0,1/#REF!))</f>
        <v>#REF!</v>
      </c>
      <c r="E74" s="60" t="e">
        <f t="shared" si="19"/>
        <v>#REF!</v>
      </c>
      <c r="F74" s="656" t="e">
        <f>IF(#REF!=0,$D$1,#REF!)</f>
        <v>#REF!</v>
      </c>
      <c r="G74" s="656"/>
      <c r="H74" s="656" t="e">
        <f>IF(#REF!=0,$D$1,#REF!)</f>
        <v>#REF!</v>
      </c>
      <c r="I74" s="656"/>
      <c r="J74" s="657" t="e">
        <f>#REF!</f>
        <v>#REF!</v>
      </c>
      <c r="K74" s="588"/>
      <c r="L74" s="47" t="e">
        <f>#REF!</f>
        <v>#REF!</v>
      </c>
      <c r="M74" s="47" t="e">
        <f>#REF!</f>
        <v>#REF!</v>
      </c>
      <c r="N74" s="53" t="e">
        <f t="shared" si="16"/>
        <v>#REF!</v>
      </c>
      <c r="O74" s="206" t="e">
        <f t="shared" si="17"/>
        <v>#REF!</v>
      </c>
      <c r="P74" s="207" t="e">
        <f t="shared" si="18"/>
        <v>#REF!</v>
      </c>
      <c r="Q74" s="208" t="e">
        <f t="shared" si="5"/>
        <v>#REF!</v>
      </c>
      <c r="R74" s="207" t="e">
        <f t="shared" si="6"/>
        <v>#REF!</v>
      </c>
      <c r="S74" s="208" t="e">
        <f t="shared" si="7"/>
        <v>#REF!</v>
      </c>
      <c r="T74" s="207" t="e">
        <f t="shared" si="8"/>
        <v>#REF!</v>
      </c>
      <c r="U74" s="208" t="e">
        <f t="shared" si="9"/>
        <v>#REF!</v>
      </c>
      <c r="V74" s="207" t="e">
        <f t="shared" si="10"/>
        <v>#REF!</v>
      </c>
      <c r="W74" s="208" t="e">
        <f t="shared" si="11"/>
        <v>#REF!</v>
      </c>
      <c r="X74" s="207" t="e">
        <f t="shared" si="12"/>
        <v>#REF!</v>
      </c>
      <c r="Y74" s="208" t="e">
        <f t="shared" si="13"/>
        <v>#REF!</v>
      </c>
      <c r="Z74" s="207" t="e">
        <f t="shared" si="14"/>
        <v>#REF!</v>
      </c>
      <c r="AA74" s="206" t="e">
        <f t="shared" si="20"/>
        <v>#REF!</v>
      </c>
      <c r="AB74" s="208" t="e">
        <f t="shared" si="20"/>
        <v>#REF!</v>
      </c>
      <c r="AC74" s="94"/>
      <c r="AD74" s="14"/>
      <c r="AE74" s="14"/>
      <c r="AF74" s="10"/>
      <c r="AG74" s="124"/>
      <c r="AH74" s="66"/>
      <c r="AI74" s="124"/>
      <c r="AJ74" s="94"/>
      <c r="AK74" s="14"/>
      <c r="AL74" s="14"/>
      <c r="AM74" s="10"/>
      <c r="AN74" s="149"/>
      <c r="AO74" s="66"/>
      <c r="AP74" s="124"/>
      <c r="AQ74" s="128"/>
      <c r="AR74" s="14"/>
      <c r="AS74" s="14"/>
      <c r="AT74" s="10"/>
      <c r="AU74" s="149"/>
      <c r="AV74" s="66"/>
      <c r="AW74" s="124"/>
      <c r="AX74" s="128"/>
      <c r="AY74" s="14"/>
      <c r="AZ74" s="14"/>
      <c r="BA74" s="10"/>
      <c r="BB74" s="149"/>
      <c r="BC74" s="66"/>
      <c r="BD74" s="124"/>
      <c r="BE74" s="128"/>
      <c r="BF74" s="14"/>
      <c r="BG74" s="14"/>
      <c r="BH74" s="10"/>
      <c r="BI74" s="149"/>
      <c r="BJ74" s="66"/>
      <c r="BK74" s="124"/>
      <c r="BL74" s="128"/>
      <c r="BM74" s="14"/>
      <c r="BN74" s="14"/>
      <c r="BO74" s="10"/>
      <c r="BP74" s="149"/>
      <c r="BQ74" s="66"/>
      <c r="BR74" s="124"/>
      <c r="BS74" s="128"/>
      <c r="BT74" s="14"/>
      <c r="BU74" s="14"/>
      <c r="BV74" s="10"/>
      <c r="BW74" s="149"/>
      <c r="BX74" s="66"/>
      <c r="BY74" s="124"/>
      <c r="BZ74" s="14"/>
      <c r="CA74" s="14"/>
      <c r="CB74" s="10"/>
      <c r="CC74" s="150"/>
      <c r="CD74" s="150"/>
      <c r="CE74" s="151"/>
      <c r="CF74" s="127"/>
      <c r="CG74" s="10"/>
      <c r="CH74" s="154"/>
    </row>
    <row r="75" spans="4:86" ht="14.25" thickBot="1" thickTop="1">
      <c r="D75" s="45"/>
      <c r="E75" s="161"/>
      <c r="F75" s="162"/>
      <c r="G75" s="162"/>
      <c r="H75" s="162"/>
      <c r="I75" s="162"/>
      <c r="J75" s="163"/>
      <c r="K75" s="37"/>
      <c r="L75" s="589" t="s">
        <v>95</v>
      </c>
      <c r="M75" s="589"/>
      <c r="N75" s="658"/>
      <c r="O75" s="212" t="e">
        <f aca="true" t="shared" si="21" ref="O75:AB75">SUM(O45:O74)</f>
        <v>#REF!</v>
      </c>
      <c r="P75" s="213" t="e">
        <f t="shared" si="21"/>
        <v>#REF!</v>
      </c>
      <c r="Q75" s="214" t="e">
        <f t="shared" si="21"/>
        <v>#REF!</v>
      </c>
      <c r="R75" s="213" t="e">
        <f t="shared" si="21"/>
        <v>#REF!</v>
      </c>
      <c r="S75" s="214" t="e">
        <f t="shared" si="21"/>
        <v>#REF!</v>
      </c>
      <c r="T75" s="213" t="e">
        <f t="shared" si="21"/>
        <v>#REF!</v>
      </c>
      <c r="U75" s="214" t="e">
        <f t="shared" si="21"/>
        <v>#REF!</v>
      </c>
      <c r="V75" s="213" t="e">
        <f t="shared" si="21"/>
        <v>#REF!</v>
      </c>
      <c r="W75" s="214" t="e">
        <f t="shared" si="21"/>
        <v>#REF!</v>
      </c>
      <c r="X75" s="213" t="e">
        <f t="shared" si="21"/>
        <v>#REF!</v>
      </c>
      <c r="Y75" s="214" t="e">
        <f t="shared" si="21"/>
        <v>#REF!</v>
      </c>
      <c r="Z75" s="213" t="e">
        <f t="shared" si="21"/>
        <v>#REF!</v>
      </c>
      <c r="AA75" s="214" t="e">
        <f t="shared" si="21"/>
        <v>#REF!</v>
      </c>
      <c r="AB75" s="215" t="e">
        <f t="shared" si="21"/>
        <v>#REF!</v>
      </c>
      <c r="AC75" s="94"/>
      <c r="AD75" s="14"/>
      <c r="AE75" s="14"/>
      <c r="AF75" s="10"/>
      <c r="AG75" s="124"/>
      <c r="AH75" s="66"/>
      <c r="AI75" s="124"/>
      <c r="AJ75" s="94"/>
      <c r="AK75" s="14"/>
      <c r="AL75" s="14"/>
      <c r="AM75" s="10"/>
      <c r="AN75" s="149"/>
      <c r="AO75" s="66"/>
      <c r="AP75" s="124"/>
      <c r="AQ75" s="128"/>
      <c r="AR75" s="14"/>
      <c r="AS75" s="14"/>
      <c r="AT75" s="10"/>
      <c r="AU75" s="149"/>
      <c r="AV75" s="66"/>
      <c r="AW75" s="124"/>
      <c r="AX75" s="128"/>
      <c r="AY75" s="14"/>
      <c r="AZ75" s="14"/>
      <c r="BA75" s="10"/>
      <c r="BB75" s="149"/>
      <c r="BC75" s="66"/>
      <c r="BD75" s="124"/>
      <c r="BE75" s="128"/>
      <c r="BF75" s="14"/>
      <c r="BG75" s="14"/>
      <c r="BH75" s="10"/>
      <c r="BI75" s="149"/>
      <c r="BJ75" s="66"/>
      <c r="BK75" s="124"/>
      <c r="BL75" s="128"/>
      <c r="BM75" s="14"/>
      <c r="BN75" s="14"/>
      <c r="BO75" s="10"/>
      <c r="BP75" s="149"/>
      <c r="BQ75" s="66"/>
      <c r="BR75" s="124"/>
      <c r="BS75" s="128"/>
      <c r="BT75" s="14"/>
      <c r="BU75" s="14"/>
      <c r="BV75" s="10"/>
      <c r="BW75" s="149"/>
      <c r="BX75" s="66"/>
      <c r="BY75" s="124"/>
      <c r="BZ75" s="14"/>
      <c r="CA75" s="14"/>
      <c r="CB75" s="10"/>
      <c r="CC75" s="150"/>
      <c r="CD75" s="150"/>
      <c r="CE75" s="151"/>
      <c r="CF75" s="127"/>
      <c r="CG75" s="10"/>
      <c r="CH75" s="154"/>
    </row>
    <row r="76" spans="4:86" ht="13.5" thickTop="1">
      <c r="D76" s="45"/>
      <c r="E76" s="656" t="s">
        <v>125</v>
      </c>
      <c r="F76" s="656"/>
      <c r="G76" s="656"/>
      <c r="H76" s="656"/>
      <c r="I76" s="656"/>
      <c r="J76" s="656"/>
      <c r="K76" s="656"/>
      <c r="L76" s="656"/>
      <c r="M76" s="28" t="e">
        <f>#REF!</f>
        <v>#REF!</v>
      </c>
      <c r="N76" s="57" t="e">
        <f>IF(M76=0,0,36/36*IF(#REF!=2,1/2,#REF!))</f>
        <v>#REF!</v>
      </c>
      <c r="O76" s="209"/>
      <c r="P76" s="210" t="e">
        <f>IF($N76=$O$43/36,$M76,0)</f>
        <v>#REF!</v>
      </c>
      <c r="Q76" s="209"/>
      <c r="R76" s="210" t="e">
        <f>IF($N76=$Q$43/36,$M76,0)</f>
        <v>#REF!</v>
      </c>
      <c r="S76" s="209"/>
      <c r="T76" s="210" t="e">
        <f>IF($N76=$S$43/36,$M76,0)</f>
        <v>#REF!</v>
      </c>
      <c r="U76" s="209"/>
      <c r="V76" s="210" t="e">
        <f>IF($N76=$U$43/36,$M76,0)</f>
        <v>#REF!</v>
      </c>
      <c r="W76" s="209"/>
      <c r="X76" s="210" t="e">
        <f>IF($N76=$W$43/36,$M76,0)</f>
        <v>#REF!</v>
      </c>
      <c r="Y76" s="209"/>
      <c r="Z76" s="210" t="e">
        <f>IF($N76=$Y$43/36,$M76,0)</f>
        <v>#REF!</v>
      </c>
      <c r="AA76" s="209"/>
      <c r="AB76" s="211" t="e">
        <f>IF($N76=$AA$43/36,$M76,0)</f>
        <v>#REF!</v>
      </c>
      <c r="AC76" s="94"/>
      <c r="AD76" s="14"/>
      <c r="AE76" s="14"/>
      <c r="AF76" s="10"/>
      <c r="AG76" s="124"/>
      <c r="AH76" s="66"/>
      <c r="AI76" s="124"/>
      <c r="AJ76" s="94"/>
      <c r="AK76" s="14"/>
      <c r="AL76" s="14"/>
      <c r="AM76" s="10"/>
      <c r="AN76" s="149"/>
      <c r="AO76" s="66"/>
      <c r="AP76" s="124"/>
      <c r="AQ76" s="128"/>
      <c r="AR76" s="14"/>
      <c r="AS76" s="14"/>
      <c r="AT76" s="10"/>
      <c r="AU76" s="149"/>
      <c r="AV76" s="66"/>
      <c r="AW76" s="124"/>
      <c r="AX76" s="128"/>
      <c r="AY76" s="14"/>
      <c r="AZ76" s="14"/>
      <c r="BA76" s="10"/>
      <c r="BB76" s="149"/>
      <c r="BC76" s="66"/>
      <c r="BD76" s="124"/>
      <c r="BE76" s="128"/>
      <c r="BF76" s="14"/>
      <c r="BG76" s="14"/>
      <c r="BH76" s="10"/>
      <c r="BI76" s="149"/>
      <c r="BJ76" s="66"/>
      <c r="BK76" s="124"/>
      <c r="BL76" s="128"/>
      <c r="BM76" s="14"/>
      <c r="BN76" s="14"/>
      <c r="BO76" s="10"/>
      <c r="BP76" s="149"/>
      <c r="BQ76" s="66"/>
      <c r="BR76" s="124"/>
      <c r="BS76" s="128"/>
      <c r="BT76" s="14"/>
      <c r="BU76" s="14"/>
      <c r="BV76" s="10"/>
      <c r="BW76" s="149"/>
      <c r="BX76" s="66"/>
      <c r="BY76" s="124"/>
      <c r="BZ76" s="14"/>
      <c r="CA76" s="14"/>
      <c r="CB76" s="10"/>
      <c r="CC76" s="150"/>
      <c r="CD76" s="150"/>
      <c r="CE76" s="151"/>
      <c r="CF76" s="127"/>
      <c r="CG76" s="10"/>
      <c r="CH76" s="154"/>
    </row>
    <row r="77" spans="4:86" ht="12.75">
      <c r="D77" s="45"/>
      <c r="E77" s="130"/>
      <c r="F77" s="131"/>
      <c r="G77" s="134"/>
      <c r="H77" s="131"/>
      <c r="I77" s="131"/>
      <c r="J77" s="132"/>
      <c r="K77" s="14"/>
      <c r="L77" s="638" t="s">
        <v>96</v>
      </c>
      <c r="M77" s="639"/>
      <c r="N77" s="661"/>
      <c r="O77" s="185" t="e">
        <f>O75+ROUND(((P75+P76-1)/30),0)</f>
        <v>#REF!</v>
      </c>
      <c r="P77" s="135"/>
      <c r="Q77" s="170" t="e">
        <f>Q75+ROUND(((R75+R76-1)/30),0)</f>
        <v>#REF!</v>
      </c>
      <c r="R77" s="135"/>
      <c r="S77" s="172" t="e">
        <f>S75+ROUND(((T75+T76-1)/30),0)</f>
        <v>#REF!</v>
      </c>
      <c r="T77" s="135"/>
      <c r="U77" s="174" t="e">
        <f>U75+ROUND(((V75+V76-1)/30),0)</f>
        <v>#REF!</v>
      </c>
      <c r="V77" s="135"/>
      <c r="W77" s="204" t="e">
        <f>W75+ROUND(((X75+X76-1)/30),0)</f>
        <v>#REF!</v>
      </c>
      <c r="X77" s="135"/>
      <c r="Y77" s="178" t="e">
        <f>Y75+ROUND(((Z75+Z76-1)/30),0)</f>
        <v>#REF!</v>
      </c>
      <c r="Z77" s="135"/>
      <c r="AA77" s="180" t="e">
        <f>AA75+ROUND(((AB75+AB76-1)/30),0)</f>
        <v>#REF!</v>
      </c>
      <c r="AB77" s="136"/>
      <c r="AC77" s="94"/>
      <c r="AD77" s="14"/>
      <c r="AE77" s="14"/>
      <c r="AF77" s="10"/>
      <c r="AG77" s="124"/>
      <c r="AH77" s="66"/>
      <c r="AI77" s="124"/>
      <c r="AJ77" s="94"/>
      <c r="AK77" s="14"/>
      <c r="AL77" s="14"/>
      <c r="AM77" s="10"/>
      <c r="AN77" s="149"/>
      <c r="AO77" s="66"/>
      <c r="AP77" s="124"/>
      <c r="AQ77" s="128"/>
      <c r="AR77" s="14"/>
      <c r="AS77" s="14"/>
      <c r="AT77" s="10"/>
      <c r="AU77" s="149"/>
      <c r="AV77" s="66"/>
      <c r="AW77" s="124"/>
      <c r="AX77" s="128"/>
      <c r="AY77" s="14"/>
      <c r="AZ77" s="14"/>
      <c r="BA77" s="10"/>
      <c r="BB77" s="149"/>
      <c r="BC77" s="66"/>
      <c r="BD77" s="124"/>
      <c r="BE77" s="128"/>
      <c r="BF77" s="14"/>
      <c r="BG77" s="14"/>
      <c r="BH77" s="10"/>
      <c r="BI77" s="149"/>
      <c r="BJ77" s="66"/>
      <c r="BK77" s="124"/>
      <c r="BL77" s="128"/>
      <c r="BM77" s="14"/>
      <c r="BN77" s="14"/>
      <c r="BO77" s="10"/>
      <c r="BP77" s="149"/>
      <c r="BQ77" s="66"/>
      <c r="BR77" s="124"/>
      <c r="BS77" s="128"/>
      <c r="BT77" s="14"/>
      <c r="BU77" s="14"/>
      <c r="BV77" s="10"/>
      <c r="BW77" s="149"/>
      <c r="BX77" s="66"/>
      <c r="BY77" s="124"/>
      <c r="BZ77" s="14"/>
      <c r="CA77" s="14"/>
      <c r="CB77" s="10"/>
      <c r="CC77" s="150"/>
      <c r="CD77" s="150"/>
      <c r="CE77" s="151"/>
      <c r="CF77" s="127"/>
      <c r="CG77" s="10"/>
      <c r="CH77" s="154"/>
    </row>
    <row r="78" spans="4:86" ht="12.75">
      <c r="D78" s="45"/>
      <c r="L78" s="503" t="s">
        <v>126</v>
      </c>
      <c r="M78" s="504"/>
      <c r="N78" s="655"/>
      <c r="O78" s="101" t="s">
        <v>4</v>
      </c>
      <c r="P78" s="119" t="e">
        <f>P75+P76-((ROUND(((P75+P76-1)/30),0)*30))</f>
        <v>#REF!</v>
      </c>
      <c r="Q78" s="101" t="s">
        <v>4</v>
      </c>
      <c r="R78" s="119" t="e">
        <f>R75+R76-((ROUND(((R75+R76-1)/30),0)*30))</f>
        <v>#REF!</v>
      </c>
      <c r="S78" s="101" t="s">
        <v>4</v>
      </c>
      <c r="T78" s="119" t="e">
        <f>T75+T76-((ROUND(((T75+T76-1)/30),0)*30))</f>
        <v>#REF!</v>
      </c>
      <c r="U78" s="101" t="s">
        <v>4</v>
      </c>
      <c r="V78" s="119" t="e">
        <f>V75+V76-((ROUND(((V75+V76-1)/30),0)*30))</f>
        <v>#REF!</v>
      </c>
      <c r="W78" s="101" t="s">
        <v>4</v>
      </c>
      <c r="X78" s="119" t="e">
        <f>X75+X76-((ROUND(((X75+X76-1)/30),0)*30))</f>
        <v>#REF!</v>
      </c>
      <c r="Y78" s="101" t="s">
        <v>4</v>
      </c>
      <c r="Z78" s="119" t="e">
        <f>Z75+Z76-((ROUND(((Z75+Z76-1)/30),0)*30))</f>
        <v>#REF!</v>
      </c>
      <c r="AA78" s="101" t="s">
        <v>4</v>
      </c>
      <c r="AB78" s="119" t="e">
        <f>AB75+AB76-((ROUND(((AB75+AB76-1)/30),0)*30))</f>
        <v>#REF!</v>
      </c>
      <c r="AC78" s="94"/>
      <c r="AD78" s="14"/>
      <c r="AE78" s="14"/>
      <c r="AF78" s="10"/>
      <c r="AG78" s="124"/>
      <c r="AH78" s="66"/>
      <c r="AI78" s="124"/>
      <c r="AJ78" s="94"/>
      <c r="AK78" s="14"/>
      <c r="AL78" s="14"/>
      <c r="AM78" s="10"/>
      <c r="AN78" s="149"/>
      <c r="AO78" s="66"/>
      <c r="AP78" s="124"/>
      <c r="AQ78" s="128"/>
      <c r="AR78" s="14"/>
      <c r="AS78" s="14"/>
      <c r="AT78" s="10"/>
      <c r="AU78" s="149"/>
      <c r="AV78" s="66"/>
      <c r="AW78" s="124"/>
      <c r="AX78" s="128"/>
      <c r="AY78" s="14"/>
      <c r="AZ78" s="14"/>
      <c r="BA78" s="10"/>
      <c r="BB78" s="149"/>
      <c r="BC78" s="66"/>
      <c r="BD78" s="124"/>
      <c r="BE78" s="128"/>
      <c r="BF78" s="14"/>
      <c r="BG78" s="14"/>
      <c r="BH78" s="10"/>
      <c r="BI78" s="149"/>
      <c r="BJ78" s="66"/>
      <c r="BK78" s="124"/>
      <c r="BL78" s="128"/>
      <c r="BM78" s="14"/>
      <c r="BN78" s="14"/>
      <c r="BO78" s="10"/>
      <c r="BP78" s="149"/>
      <c r="BQ78" s="66"/>
      <c r="BR78" s="124"/>
      <c r="BS78" s="128"/>
      <c r="BT78" s="14"/>
      <c r="BU78" s="14"/>
      <c r="BV78" s="10"/>
      <c r="BW78" s="149"/>
      <c r="BX78" s="66"/>
      <c r="BY78" s="124"/>
      <c r="BZ78" s="14"/>
      <c r="CA78" s="14"/>
      <c r="CB78" s="10"/>
      <c r="CC78" s="150"/>
      <c r="CD78" s="150"/>
      <c r="CE78" s="151"/>
      <c r="CF78" s="127"/>
      <c r="CG78" s="10"/>
      <c r="CH78" s="154"/>
    </row>
    <row r="79" spans="4:86" ht="13.5" thickBot="1">
      <c r="D79" s="45"/>
      <c r="E79" s="130"/>
      <c r="F79" s="131"/>
      <c r="G79" s="131"/>
      <c r="H79" s="131"/>
      <c r="I79" s="131"/>
      <c r="J79" s="132"/>
      <c r="K79" s="14"/>
      <c r="L79" s="328" t="s">
        <v>93</v>
      </c>
      <c r="M79" s="553"/>
      <c r="N79" s="659"/>
      <c r="O79" s="329" t="e">
        <f>O43</f>
        <v>#REF!</v>
      </c>
      <c r="P79" s="649"/>
      <c r="Q79" s="329" t="e">
        <f>Q43</f>
        <v>#REF!</v>
      </c>
      <c r="R79" s="649"/>
      <c r="S79" s="329" t="e">
        <f>S43</f>
        <v>#REF!</v>
      </c>
      <c r="T79" s="649"/>
      <c r="U79" s="329" t="e">
        <f>U43</f>
        <v>#REF!</v>
      </c>
      <c r="V79" s="649"/>
      <c r="W79" s="329" t="e">
        <f>W43</f>
        <v>#REF!</v>
      </c>
      <c r="X79" s="649"/>
      <c r="Y79" s="329" t="e">
        <f>Y43</f>
        <v>#REF!</v>
      </c>
      <c r="Z79" s="649"/>
      <c r="AA79" s="654" t="e">
        <f>AA43</f>
        <v>#REF!</v>
      </c>
      <c r="AB79" s="588"/>
      <c r="AC79" s="94" t="s">
        <v>55</v>
      </c>
      <c r="AD79" s="14" t="s">
        <v>3</v>
      </c>
      <c r="AE79" s="14"/>
      <c r="AF79" s="10"/>
      <c r="AG79" s="124"/>
      <c r="AH79" s="66"/>
      <c r="AI79" s="124"/>
      <c r="AJ79" s="94"/>
      <c r="AK79" s="14"/>
      <c r="AL79" s="14"/>
      <c r="AM79" s="10"/>
      <c r="AN79" s="149"/>
      <c r="AO79" s="66"/>
      <c r="AP79" s="124"/>
      <c r="AQ79" s="128"/>
      <c r="AR79" s="14"/>
      <c r="AS79" s="14"/>
      <c r="AT79" s="10"/>
      <c r="AU79" s="149"/>
      <c r="AV79" s="66"/>
      <c r="AW79" s="124"/>
      <c r="AX79" s="128"/>
      <c r="AY79" s="14"/>
      <c r="AZ79" s="14"/>
      <c r="BA79" s="10"/>
      <c r="BB79" s="149"/>
      <c r="BC79" s="66"/>
      <c r="BD79" s="124"/>
      <c r="BE79" s="128"/>
      <c r="BF79" s="14"/>
      <c r="BG79" s="14"/>
      <c r="BH79" s="10"/>
      <c r="BI79" s="149"/>
      <c r="BJ79" s="66"/>
      <c r="BK79" s="124"/>
      <c r="BL79" s="128"/>
      <c r="BM79" s="14"/>
      <c r="BN79" s="14"/>
      <c r="BO79" s="10"/>
      <c r="BP79" s="149"/>
      <c r="BQ79" s="66"/>
      <c r="BR79" s="124"/>
      <c r="BS79" s="128"/>
      <c r="BT79" s="14"/>
      <c r="BU79" s="14"/>
      <c r="BV79" s="10"/>
      <c r="BW79" s="149"/>
      <c r="BX79" s="66"/>
      <c r="BY79" s="124"/>
      <c r="BZ79" s="14"/>
      <c r="CA79" s="14"/>
      <c r="CB79" s="10"/>
      <c r="CC79" s="150"/>
      <c r="CD79" s="150"/>
      <c r="CE79" s="151"/>
      <c r="CF79" s="127"/>
      <c r="CG79" s="10"/>
      <c r="CH79" s="154"/>
    </row>
    <row r="80" spans="4:86" ht="13.5" thickBot="1">
      <c r="D80" s="45"/>
      <c r="E80" s="130"/>
      <c r="F80" s="131"/>
      <c r="G80" s="131"/>
      <c r="H80" s="131"/>
      <c r="I80" s="131"/>
      <c r="J80" s="132"/>
      <c r="K80" s="14"/>
      <c r="L80" s="503" t="s">
        <v>98</v>
      </c>
      <c r="M80" s="504"/>
      <c r="N80" s="655"/>
      <c r="O80" s="14"/>
      <c r="P80" s="43" t="e">
        <f>IF(P78&gt;0,P78,0)</f>
        <v>#REF!</v>
      </c>
      <c r="Q80" s="14"/>
      <c r="R80" s="43" t="e">
        <f>IF(R78&gt;0,R78,0)</f>
        <v>#REF!</v>
      </c>
      <c r="S80" s="14"/>
      <c r="T80" s="43" t="e">
        <f>IF(T78&gt;0,T78,0)</f>
        <v>#REF!</v>
      </c>
      <c r="U80" s="14"/>
      <c r="V80" s="43" t="e">
        <f>IF(V78&gt;0,V78,0)</f>
        <v>#REF!</v>
      </c>
      <c r="W80" s="14"/>
      <c r="X80" s="43" t="e">
        <f>IF(X78&gt;0,X78,0)</f>
        <v>#REF!</v>
      </c>
      <c r="Y80" s="14"/>
      <c r="Z80" s="43" t="e">
        <f>IF(Z78&gt;0,Z78,0)</f>
        <v>#REF!</v>
      </c>
      <c r="AA80" s="14"/>
      <c r="AB80" s="121" t="e">
        <f>IF(AB78&gt;0,AB78,0)</f>
        <v>#REF!</v>
      </c>
      <c r="AC80" s="138" t="e">
        <f>SUM(P80:AB80)</f>
        <v>#REF!</v>
      </c>
      <c r="AD80" s="182" t="e">
        <f>ROUND((AC80-1)/30,0)</f>
        <v>#REF!</v>
      </c>
      <c r="AE80" s="14"/>
      <c r="AF80" s="10"/>
      <c r="AG80" s="124"/>
      <c r="AH80" s="66"/>
      <c r="AI80" s="124"/>
      <c r="AJ80" s="94"/>
      <c r="AK80" s="14"/>
      <c r="AL80" s="14"/>
      <c r="AM80" s="10"/>
      <c r="AN80" s="149"/>
      <c r="AO80" s="66"/>
      <c r="AP80" s="124"/>
      <c r="AQ80" s="128"/>
      <c r="AR80" s="14"/>
      <c r="AS80" s="14"/>
      <c r="AT80" s="10"/>
      <c r="AU80" s="149"/>
      <c r="AV80" s="66"/>
      <c r="AW80" s="124"/>
      <c r="AX80" s="128"/>
      <c r="AY80" s="14"/>
      <c r="AZ80" s="14"/>
      <c r="BA80" s="10"/>
      <c r="BB80" s="149"/>
      <c r="BC80" s="66"/>
      <c r="BD80" s="124"/>
      <c r="BE80" s="128"/>
      <c r="BF80" s="14"/>
      <c r="BG80" s="14"/>
      <c r="BH80" s="10"/>
      <c r="BI80" s="149"/>
      <c r="BJ80" s="66"/>
      <c r="BK80" s="124"/>
      <c r="BL80" s="128"/>
      <c r="BM80" s="14"/>
      <c r="BN80" s="14"/>
      <c r="BO80" s="10"/>
      <c r="BP80" s="149"/>
      <c r="BQ80" s="66"/>
      <c r="BR80" s="124"/>
      <c r="BS80" s="128"/>
      <c r="BT80" s="14"/>
      <c r="BU80" s="14"/>
      <c r="BV80" s="10"/>
      <c r="BW80" s="149"/>
      <c r="BX80" s="66"/>
      <c r="BY80" s="124"/>
      <c r="BZ80" s="14"/>
      <c r="CA80" s="14"/>
      <c r="CB80" s="10"/>
      <c r="CC80" s="150"/>
      <c r="CD80" s="150"/>
      <c r="CE80" s="151"/>
      <c r="CF80" s="127"/>
      <c r="CG80" s="10"/>
      <c r="CH80" s="154"/>
    </row>
    <row r="81" spans="4:86" ht="13.5" thickBot="1">
      <c r="D81" s="45"/>
      <c r="E81" s="130"/>
      <c r="F81" s="131"/>
      <c r="G81" s="131"/>
      <c r="H81" s="131"/>
      <c r="I81" s="131"/>
      <c r="J81" s="132"/>
      <c r="K81" s="14"/>
      <c r="L81" s="503" t="s">
        <v>99</v>
      </c>
      <c r="M81" s="504"/>
      <c r="N81" s="655"/>
      <c r="O81" s="14"/>
      <c r="P81" s="53" t="e">
        <f>P80*0.5*AJ33</f>
        <v>#REF!</v>
      </c>
      <c r="Q81" s="71"/>
      <c r="R81" s="53" t="e">
        <f>R80*0.5*AJ34</f>
        <v>#REF!</v>
      </c>
      <c r="S81" s="71"/>
      <c r="T81" s="53" t="e">
        <f>T80*0.5*AJ35</f>
        <v>#REF!</v>
      </c>
      <c r="U81" s="71"/>
      <c r="V81" s="53" t="e">
        <f>V80*0.5*AJ36</f>
        <v>#REF!</v>
      </c>
      <c r="W81" s="71"/>
      <c r="X81" s="53" t="e">
        <f>X80*0.5*AJ37</f>
        <v>#REF!</v>
      </c>
      <c r="Y81" s="71"/>
      <c r="Z81" s="53" t="e">
        <f>Z80*0.5*AJ38</f>
        <v>#REF!</v>
      </c>
      <c r="AA81" s="71"/>
      <c r="AB81" s="117" t="e">
        <f>AB80*0.5*AJ39</f>
        <v>#REF!</v>
      </c>
      <c r="AC81" s="139" t="e">
        <f>SUM(P81:AB81)</f>
        <v>#REF!</v>
      </c>
      <c r="AD81" s="14" t="s">
        <v>52</v>
      </c>
      <c r="AE81" s="14"/>
      <c r="AF81" s="10"/>
      <c r="AG81" s="124"/>
      <c r="AH81" s="66"/>
      <c r="AI81" s="124"/>
      <c r="AJ81" s="94"/>
      <c r="AK81" s="14"/>
      <c r="AL81" s="14"/>
      <c r="AM81" s="10"/>
      <c r="AN81" s="149"/>
      <c r="AO81" s="66"/>
      <c r="AP81" s="124"/>
      <c r="AQ81" s="128"/>
      <c r="AR81" s="14"/>
      <c r="AS81" s="14"/>
      <c r="AT81" s="10"/>
      <c r="AU81" s="149"/>
      <c r="AV81" s="66"/>
      <c r="AW81" s="124"/>
      <c r="AX81" s="128"/>
      <c r="AY81" s="14"/>
      <c r="AZ81" s="14"/>
      <c r="BA81" s="10"/>
      <c r="BB81" s="149"/>
      <c r="BC81" s="66"/>
      <c r="BD81" s="124"/>
      <c r="BE81" s="128"/>
      <c r="BF81" s="14"/>
      <c r="BG81" s="14"/>
      <c r="BH81" s="10"/>
      <c r="BI81" s="149"/>
      <c r="BJ81" s="66"/>
      <c r="BK81" s="124"/>
      <c r="BL81" s="128"/>
      <c r="BM81" s="14"/>
      <c r="BN81" s="14"/>
      <c r="BO81" s="10"/>
      <c r="BP81" s="149"/>
      <c r="BQ81" s="66"/>
      <c r="BR81" s="124"/>
      <c r="BS81" s="128"/>
      <c r="BT81" s="14"/>
      <c r="BU81" s="14"/>
      <c r="BV81" s="10"/>
      <c r="BW81" s="149"/>
      <c r="BX81" s="66"/>
      <c r="BY81" s="124"/>
      <c r="BZ81" s="14"/>
      <c r="CA81" s="14"/>
      <c r="CB81" s="10"/>
      <c r="CC81" s="150"/>
      <c r="CD81" s="150"/>
      <c r="CE81" s="151"/>
      <c r="CF81" s="127"/>
      <c r="CG81" s="10"/>
      <c r="CH81" s="154"/>
    </row>
    <row r="82" spans="4:86" ht="13.5" thickBot="1">
      <c r="D82" s="45"/>
      <c r="E82" s="130"/>
      <c r="F82" s="131"/>
      <c r="G82" s="131"/>
      <c r="H82" s="131"/>
      <c r="I82" s="131"/>
      <c r="J82" s="132"/>
      <c r="K82" s="14"/>
      <c r="L82" s="503" t="s">
        <v>100</v>
      </c>
      <c r="M82" s="504"/>
      <c r="N82" s="655"/>
      <c r="O82" s="14"/>
      <c r="P82" s="14"/>
      <c r="Q82" s="14"/>
      <c r="R82" s="14"/>
      <c r="S82" s="14"/>
      <c r="T82" s="14"/>
      <c r="U82" s="14"/>
      <c r="V82" s="14"/>
      <c r="W82" s="14"/>
      <c r="X82" s="14"/>
      <c r="Y82" s="14"/>
      <c r="Z82" s="14"/>
      <c r="AA82" s="14"/>
      <c r="AB82" s="14"/>
      <c r="AC82" s="137" t="e">
        <f>IF(AC80=0,0,AC81/AC80)</f>
        <v>#REF!</v>
      </c>
      <c r="AD82" s="140" t="e">
        <f>AC82*AD80</f>
        <v>#REF!</v>
      </c>
      <c r="AE82" s="14"/>
      <c r="AF82" s="10"/>
      <c r="AG82" s="124"/>
      <c r="AH82" s="66"/>
      <c r="AI82" s="124"/>
      <c r="AJ82" s="94"/>
      <c r="AK82" s="14"/>
      <c r="AL82" s="14"/>
      <c r="AM82" s="10"/>
      <c r="AN82" s="149"/>
      <c r="AO82" s="66"/>
      <c r="AP82" s="124"/>
      <c r="AQ82" s="128"/>
      <c r="AR82" s="14"/>
      <c r="AS82" s="14"/>
      <c r="AT82" s="10"/>
      <c r="AU82" s="149"/>
      <c r="AV82" s="66"/>
      <c r="AW82" s="124"/>
      <c r="AX82" s="128"/>
      <c r="AY82" s="14"/>
      <c r="AZ82" s="14"/>
      <c r="BA82" s="10"/>
      <c r="BB82" s="149"/>
      <c r="BC82" s="66"/>
      <c r="BD82" s="124"/>
      <c r="BE82" s="128"/>
      <c r="BF82" s="14"/>
      <c r="BG82" s="14"/>
      <c r="BH82" s="10"/>
      <c r="BI82" s="149"/>
      <c r="BJ82" s="66"/>
      <c r="BK82" s="124"/>
      <c r="BL82" s="128"/>
      <c r="BM82" s="14"/>
      <c r="BN82" s="14"/>
      <c r="BO82" s="10"/>
      <c r="BP82" s="149"/>
      <c r="BQ82" s="66"/>
      <c r="BR82" s="124"/>
      <c r="BS82" s="128"/>
      <c r="BT82" s="14"/>
      <c r="BU82" s="14"/>
      <c r="BV82" s="10"/>
      <c r="BW82" s="149"/>
      <c r="BX82" s="66"/>
      <c r="BY82" s="124"/>
      <c r="BZ82" s="14"/>
      <c r="CA82" s="14"/>
      <c r="CB82" s="10"/>
      <c r="CC82" s="150"/>
      <c r="CD82" s="150"/>
      <c r="CE82" s="151"/>
      <c r="CF82" s="127"/>
      <c r="CG82" s="10"/>
      <c r="CH82" s="154"/>
    </row>
    <row r="83" spans="4:86" ht="12.75">
      <c r="D83" s="45"/>
      <c r="E83" s="130"/>
      <c r="F83" s="131"/>
      <c r="G83" s="131"/>
      <c r="H83" s="131"/>
      <c r="I83" s="131"/>
      <c r="J83" s="132"/>
      <c r="K83" s="14"/>
      <c r="L83" s="22"/>
      <c r="M83" s="22"/>
      <c r="N83" s="22"/>
      <c r="O83" s="14"/>
      <c r="P83" s="14"/>
      <c r="Q83" s="14"/>
      <c r="R83" s="14"/>
      <c r="S83" s="14"/>
      <c r="T83" s="14"/>
      <c r="U83" s="14"/>
      <c r="V83" s="14"/>
      <c r="W83" s="14"/>
      <c r="X83" s="14"/>
      <c r="Y83" s="14"/>
      <c r="Z83" s="14"/>
      <c r="AA83" s="14"/>
      <c r="AB83" s="14"/>
      <c r="AC83" s="71"/>
      <c r="AD83" s="9"/>
      <c r="AE83" s="14"/>
      <c r="AF83" s="10"/>
      <c r="AG83" s="124"/>
      <c r="AH83" s="66"/>
      <c r="AI83" s="124"/>
      <c r="AJ83" s="94"/>
      <c r="AK83" s="14"/>
      <c r="AL83" s="14"/>
      <c r="AM83" s="10"/>
      <c r="AN83" s="149"/>
      <c r="AO83" s="66"/>
      <c r="AP83" s="124"/>
      <c r="AQ83" s="128"/>
      <c r="AR83" s="14"/>
      <c r="AS83" s="14"/>
      <c r="AT83" s="10"/>
      <c r="AU83" s="149"/>
      <c r="AV83" s="66"/>
      <c r="AW83" s="124"/>
      <c r="AX83" s="128"/>
      <c r="AY83" s="14"/>
      <c r="AZ83" s="14"/>
      <c r="BA83" s="10"/>
      <c r="BB83" s="149"/>
      <c r="BC83" s="66"/>
      <c r="BD83" s="124"/>
      <c r="BE83" s="128"/>
      <c r="BF83" s="14"/>
      <c r="BG83" s="14"/>
      <c r="BH83" s="10"/>
      <c r="BI83" s="149"/>
      <c r="BJ83" s="66"/>
      <c r="BK83" s="124"/>
      <c r="BL83" s="128"/>
      <c r="BM83" s="14"/>
      <c r="BN83" s="14"/>
      <c r="BO83" s="10"/>
      <c r="BP83" s="149"/>
      <c r="BQ83" s="66"/>
      <c r="BR83" s="124"/>
      <c r="BS83" s="128"/>
      <c r="BT83" s="14"/>
      <c r="BU83" s="14"/>
      <c r="BV83" s="10"/>
      <c r="BW83" s="149"/>
      <c r="BX83" s="66"/>
      <c r="BY83" s="124"/>
      <c r="BZ83" s="14"/>
      <c r="CA83" s="14"/>
      <c r="CB83" s="10"/>
      <c r="CC83" s="150"/>
      <c r="CD83" s="150"/>
      <c r="CE83" s="151"/>
      <c r="CF83" s="127"/>
      <c r="CG83" s="10"/>
      <c r="CH83" s="154"/>
    </row>
    <row r="84" spans="4:86" ht="12.75">
      <c r="D84" s="45"/>
      <c r="E84" s="635" t="s">
        <v>111</v>
      </c>
      <c r="F84" s="636"/>
      <c r="G84" s="636"/>
      <c r="H84" s="636"/>
      <c r="I84" s="636"/>
      <c r="J84" s="636"/>
      <c r="K84" s="636"/>
      <c r="L84" s="636"/>
      <c r="M84" s="636"/>
      <c r="N84" s="636"/>
      <c r="O84" s="636"/>
      <c r="P84" s="637"/>
      <c r="Q84" s="14"/>
      <c r="R84" s="14"/>
      <c r="S84" s="14"/>
      <c r="T84" s="14"/>
      <c r="U84" s="14"/>
      <c r="V84" s="14"/>
      <c r="W84" s="14"/>
      <c r="X84" s="14"/>
      <c r="Y84" s="14"/>
      <c r="Z84" s="14"/>
      <c r="AA84" s="14"/>
      <c r="AB84" s="14"/>
      <c r="AC84" s="71"/>
      <c r="AD84" s="9"/>
      <c r="AE84" s="14"/>
      <c r="AF84" s="10"/>
      <c r="AG84" s="124"/>
      <c r="AH84" s="66"/>
      <c r="AI84" s="124"/>
      <c r="AJ84" s="94"/>
      <c r="AK84" s="14"/>
      <c r="AL84" s="14"/>
      <c r="AM84" s="10"/>
      <c r="AN84" s="149"/>
      <c r="AO84" s="66"/>
      <c r="AP84" s="124"/>
      <c r="AQ84" s="128"/>
      <c r="AR84" s="14"/>
      <c r="AS84" s="14"/>
      <c r="AT84" s="10"/>
      <c r="AU84" s="149"/>
      <c r="AV84" s="66"/>
      <c r="AW84" s="124"/>
      <c r="AX84" s="128"/>
      <c r="AY84" s="14"/>
      <c r="AZ84" s="14"/>
      <c r="BA84" s="10"/>
      <c r="BB84" s="149"/>
      <c r="BC84" s="66"/>
      <c r="BD84" s="124"/>
      <c r="BE84" s="128"/>
      <c r="BF84" s="14"/>
      <c r="BG84" s="14"/>
      <c r="BH84" s="10"/>
      <c r="BI84" s="149"/>
      <c r="BJ84" s="66"/>
      <c r="BK84" s="124"/>
      <c r="BL84" s="128"/>
      <c r="BM84" s="14"/>
      <c r="BN84" s="14"/>
      <c r="BO84" s="10"/>
      <c r="BP84" s="149"/>
      <c r="BQ84" s="66"/>
      <c r="BR84" s="124"/>
      <c r="BS84" s="128"/>
      <c r="BT84" s="14"/>
      <c r="BU84" s="14"/>
      <c r="BV84" s="10"/>
      <c r="BW84" s="149"/>
      <c r="BX84" s="66"/>
      <c r="BY84" s="124"/>
      <c r="BZ84" s="14"/>
      <c r="CA84" s="14"/>
      <c r="CB84" s="10"/>
      <c r="CC84" s="150"/>
      <c r="CD84" s="150"/>
      <c r="CE84" s="151"/>
      <c r="CF84" s="127"/>
      <c r="CG84" s="10"/>
      <c r="CH84" s="154"/>
    </row>
    <row r="85" spans="4:86" ht="12.75">
      <c r="D85" s="45"/>
      <c r="E85" s="588" t="s">
        <v>101</v>
      </c>
      <c r="F85" s="588"/>
      <c r="G85" s="588"/>
      <c r="H85" s="588"/>
      <c r="I85" s="117" t="e">
        <f aca="true" t="shared" si="22" ref="I85:I91">0.5*AJ33</f>
        <v>#REF!</v>
      </c>
      <c r="J85" s="113" t="s">
        <v>102</v>
      </c>
      <c r="K85" s="184" t="e">
        <f>O$77</f>
        <v>#REF!</v>
      </c>
      <c r="L85" s="588" t="s">
        <v>103</v>
      </c>
      <c r="M85" s="588"/>
      <c r="N85" s="588"/>
      <c r="O85" s="588"/>
      <c r="P85" s="15" t="e">
        <f>I85*K85</f>
        <v>#REF!</v>
      </c>
      <c r="Q85" s="14"/>
      <c r="R85" s="14"/>
      <c r="S85" s="14"/>
      <c r="T85" s="14"/>
      <c r="U85" s="14"/>
      <c r="V85" s="14"/>
      <c r="W85" s="14"/>
      <c r="X85" s="14"/>
      <c r="Y85" s="14"/>
      <c r="Z85" s="14"/>
      <c r="AA85" s="14"/>
      <c r="AB85" s="14"/>
      <c r="AC85" s="71"/>
      <c r="AD85" s="9"/>
      <c r="AE85" s="14"/>
      <c r="AF85" s="10"/>
      <c r="AG85" s="124"/>
      <c r="AH85" s="66"/>
      <c r="AI85" s="124"/>
      <c r="AJ85" s="94"/>
      <c r="AK85" s="14"/>
      <c r="AL85" s="14"/>
      <c r="AM85" s="10"/>
      <c r="AN85" s="149"/>
      <c r="AO85" s="66"/>
      <c r="AP85" s="124"/>
      <c r="AQ85" s="128"/>
      <c r="AR85" s="14"/>
      <c r="AS85" s="14"/>
      <c r="AT85" s="10"/>
      <c r="AU85" s="149"/>
      <c r="AV85" s="66"/>
      <c r="AW85" s="124"/>
      <c r="AX85" s="128"/>
      <c r="AY85" s="14"/>
      <c r="AZ85" s="14"/>
      <c r="BA85" s="10"/>
      <c r="BB85" s="149"/>
      <c r="BC85" s="66"/>
      <c r="BD85" s="124"/>
      <c r="BE85" s="128"/>
      <c r="BF85" s="14"/>
      <c r="BG85" s="14"/>
      <c r="BH85" s="10"/>
      <c r="BI85" s="149"/>
      <c r="BJ85" s="66"/>
      <c r="BK85" s="124"/>
      <c r="BL85" s="128"/>
      <c r="BM85" s="14"/>
      <c r="BN85" s="14"/>
      <c r="BO85" s="10"/>
      <c r="BP85" s="149"/>
      <c r="BQ85" s="66"/>
      <c r="BR85" s="124"/>
      <c r="BS85" s="128"/>
      <c r="BT85" s="14"/>
      <c r="BU85" s="14"/>
      <c r="BV85" s="10"/>
      <c r="BW85" s="149"/>
      <c r="BX85" s="66"/>
      <c r="BY85" s="124"/>
      <c r="BZ85" s="14"/>
      <c r="CA85" s="14"/>
      <c r="CB85" s="10"/>
      <c r="CC85" s="150"/>
      <c r="CD85" s="150"/>
      <c r="CE85" s="151"/>
      <c r="CF85" s="127"/>
      <c r="CG85" s="10"/>
      <c r="CH85" s="154"/>
    </row>
    <row r="86" spans="4:86" ht="12.75">
      <c r="D86" s="45"/>
      <c r="E86" s="588" t="s">
        <v>101</v>
      </c>
      <c r="F86" s="588"/>
      <c r="G86" s="588"/>
      <c r="H86" s="588"/>
      <c r="I86" s="117" t="e">
        <f t="shared" si="22"/>
        <v>#REF!</v>
      </c>
      <c r="J86" s="113" t="s">
        <v>102</v>
      </c>
      <c r="K86" s="169" t="e">
        <f>Q$77</f>
        <v>#REF!</v>
      </c>
      <c r="L86" s="588" t="s">
        <v>103</v>
      </c>
      <c r="M86" s="588"/>
      <c r="N86" s="588"/>
      <c r="O86" s="588"/>
      <c r="P86" s="15" t="e">
        <f aca="true" t="shared" si="23" ref="P86:P91">I86*K86</f>
        <v>#REF!</v>
      </c>
      <c r="Q86" s="14"/>
      <c r="R86" s="14"/>
      <c r="S86" s="14"/>
      <c r="T86" s="14"/>
      <c r="U86" s="14"/>
      <c r="V86" s="14"/>
      <c r="W86" s="14"/>
      <c r="X86" s="14"/>
      <c r="Y86" s="14"/>
      <c r="Z86" s="14"/>
      <c r="AA86" s="14"/>
      <c r="AB86" s="14"/>
      <c r="AC86" s="71"/>
      <c r="AD86" s="9"/>
      <c r="AE86" s="14"/>
      <c r="AF86" s="10"/>
      <c r="AG86" s="124"/>
      <c r="AH86" s="66"/>
      <c r="AI86" s="124"/>
      <c r="AJ86" s="94"/>
      <c r="AK86" s="14"/>
      <c r="AL86" s="14"/>
      <c r="AM86" s="10"/>
      <c r="AN86" s="149"/>
      <c r="AO86" s="66"/>
      <c r="AP86" s="124"/>
      <c r="AQ86" s="128"/>
      <c r="AR86" s="14"/>
      <c r="AS86" s="14"/>
      <c r="AT86" s="10"/>
      <c r="AU86" s="149"/>
      <c r="AV86" s="66"/>
      <c r="AW86" s="124"/>
      <c r="AX86" s="128"/>
      <c r="AY86" s="14"/>
      <c r="AZ86" s="14"/>
      <c r="BA86" s="10"/>
      <c r="BB86" s="149"/>
      <c r="BC86" s="66"/>
      <c r="BD86" s="124"/>
      <c r="BE86" s="128"/>
      <c r="BF86" s="14"/>
      <c r="BG86" s="14"/>
      <c r="BH86" s="10"/>
      <c r="BI86" s="149"/>
      <c r="BJ86" s="66"/>
      <c r="BK86" s="124"/>
      <c r="BL86" s="128"/>
      <c r="BM86" s="14"/>
      <c r="BN86" s="14"/>
      <c r="BO86" s="10"/>
      <c r="BP86" s="149"/>
      <c r="BQ86" s="66"/>
      <c r="BR86" s="124"/>
      <c r="BS86" s="128"/>
      <c r="BT86" s="14"/>
      <c r="BU86" s="14"/>
      <c r="BV86" s="10"/>
      <c r="BW86" s="149"/>
      <c r="BX86" s="66"/>
      <c r="BY86" s="124"/>
      <c r="BZ86" s="14"/>
      <c r="CA86" s="14"/>
      <c r="CB86" s="10"/>
      <c r="CC86" s="150"/>
      <c r="CD86" s="150"/>
      <c r="CE86" s="151"/>
      <c r="CF86" s="127"/>
      <c r="CG86" s="10"/>
      <c r="CH86" s="154"/>
    </row>
    <row r="87" spans="4:86" ht="12.75">
      <c r="D87" s="45"/>
      <c r="E87" s="588" t="s">
        <v>101</v>
      </c>
      <c r="F87" s="588"/>
      <c r="G87" s="588"/>
      <c r="H87" s="588"/>
      <c r="I87" s="117" t="e">
        <f t="shared" si="22"/>
        <v>#REF!</v>
      </c>
      <c r="J87" s="113" t="s">
        <v>102</v>
      </c>
      <c r="K87" s="171" t="e">
        <f>S$77</f>
        <v>#REF!</v>
      </c>
      <c r="L87" s="588" t="s">
        <v>103</v>
      </c>
      <c r="M87" s="588"/>
      <c r="N87" s="588"/>
      <c r="O87" s="588"/>
      <c r="P87" s="15" t="e">
        <f t="shared" si="23"/>
        <v>#REF!</v>
      </c>
      <c r="Q87" s="14"/>
      <c r="R87" s="14"/>
      <c r="S87" s="14"/>
      <c r="T87" s="14"/>
      <c r="U87" s="14"/>
      <c r="V87" s="14"/>
      <c r="W87" s="14"/>
      <c r="X87" s="14"/>
      <c r="Y87" s="14"/>
      <c r="Z87" s="14"/>
      <c r="AA87" s="14"/>
      <c r="AB87" s="14"/>
      <c r="AC87" s="71"/>
      <c r="AD87" s="9"/>
      <c r="AE87" s="14"/>
      <c r="AF87" s="10"/>
      <c r="AG87" s="124"/>
      <c r="AH87" s="66"/>
      <c r="AI87" s="124"/>
      <c r="AJ87" s="94"/>
      <c r="AK87" s="14"/>
      <c r="AL87" s="14"/>
      <c r="AM87" s="10"/>
      <c r="AN87" s="149"/>
      <c r="AO87" s="66"/>
      <c r="AP87" s="124"/>
      <c r="AQ87" s="128"/>
      <c r="AR87" s="14"/>
      <c r="AS87" s="14"/>
      <c r="AT87" s="10"/>
      <c r="AU87" s="149"/>
      <c r="AV87" s="66"/>
      <c r="AW87" s="124"/>
      <c r="AX87" s="128"/>
      <c r="AY87" s="14"/>
      <c r="AZ87" s="14"/>
      <c r="BA87" s="10"/>
      <c r="BB87" s="149"/>
      <c r="BC87" s="66"/>
      <c r="BD87" s="124"/>
      <c r="BE87" s="128"/>
      <c r="BF87" s="14"/>
      <c r="BG87" s="14"/>
      <c r="BH87" s="10"/>
      <c r="BI87" s="149"/>
      <c r="BJ87" s="66"/>
      <c r="BK87" s="124"/>
      <c r="BL87" s="128"/>
      <c r="BM87" s="14"/>
      <c r="BN87" s="14"/>
      <c r="BO87" s="10"/>
      <c r="BP87" s="149"/>
      <c r="BQ87" s="66"/>
      <c r="BR87" s="124"/>
      <c r="BS87" s="128"/>
      <c r="BT87" s="14"/>
      <c r="BU87" s="14"/>
      <c r="BV87" s="10"/>
      <c r="BW87" s="149"/>
      <c r="BX87" s="66"/>
      <c r="BY87" s="124"/>
      <c r="BZ87" s="14"/>
      <c r="CA87" s="14"/>
      <c r="CB87" s="10"/>
      <c r="CC87" s="150"/>
      <c r="CD87" s="150"/>
      <c r="CE87" s="151"/>
      <c r="CF87" s="127"/>
      <c r="CG87" s="10"/>
      <c r="CH87" s="154"/>
    </row>
    <row r="88" spans="4:86" ht="12.75">
      <c r="D88" s="45"/>
      <c r="E88" s="588" t="s">
        <v>101</v>
      </c>
      <c r="F88" s="588"/>
      <c r="G88" s="588"/>
      <c r="H88" s="588"/>
      <c r="I88" s="117" t="e">
        <f t="shared" si="22"/>
        <v>#REF!</v>
      </c>
      <c r="J88" s="113" t="s">
        <v>102</v>
      </c>
      <c r="K88" s="173" t="e">
        <f>U$77</f>
        <v>#REF!</v>
      </c>
      <c r="L88" s="588" t="s">
        <v>103</v>
      </c>
      <c r="M88" s="588"/>
      <c r="N88" s="588"/>
      <c r="O88" s="588"/>
      <c r="P88" s="15" t="e">
        <f t="shared" si="23"/>
        <v>#REF!</v>
      </c>
      <c r="Q88" s="14"/>
      <c r="R88" s="14"/>
      <c r="S88" s="14"/>
      <c r="T88" s="14"/>
      <c r="U88" s="14"/>
      <c r="V88" s="14"/>
      <c r="W88" s="14"/>
      <c r="X88" s="14"/>
      <c r="Y88" s="14"/>
      <c r="Z88" s="14"/>
      <c r="AA88" s="14"/>
      <c r="AB88" s="14"/>
      <c r="AC88" s="71"/>
      <c r="AD88" s="9"/>
      <c r="AE88" s="14"/>
      <c r="AF88" s="10"/>
      <c r="AG88" s="124"/>
      <c r="AH88" s="66"/>
      <c r="AI88" s="124"/>
      <c r="AJ88" s="94"/>
      <c r="AK88" s="14"/>
      <c r="AL88" s="14"/>
      <c r="AM88" s="10"/>
      <c r="AN88" s="149"/>
      <c r="AO88" s="66"/>
      <c r="AP88" s="124"/>
      <c r="AQ88" s="128"/>
      <c r="AR88" s="14"/>
      <c r="AS88" s="14"/>
      <c r="AT88" s="10"/>
      <c r="AU88" s="149"/>
      <c r="AV88" s="66"/>
      <c r="AW88" s="124"/>
      <c r="AX88" s="128"/>
      <c r="AY88" s="14"/>
      <c r="AZ88" s="14"/>
      <c r="BA88" s="10"/>
      <c r="BB88" s="149"/>
      <c r="BC88" s="66"/>
      <c r="BD88" s="124"/>
      <c r="BE88" s="128"/>
      <c r="BF88" s="14"/>
      <c r="BG88" s="14"/>
      <c r="BH88" s="10"/>
      <c r="BI88" s="149"/>
      <c r="BJ88" s="66"/>
      <c r="BK88" s="124"/>
      <c r="BL88" s="128"/>
      <c r="BM88" s="14"/>
      <c r="BN88" s="14"/>
      <c r="BO88" s="10"/>
      <c r="BP88" s="149"/>
      <c r="BQ88" s="66"/>
      <c r="BR88" s="124"/>
      <c r="BS88" s="128"/>
      <c r="BT88" s="14"/>
      <c r="BU88" s="14"/>
      <c r="BV88" s="10"/>
      <c r="BW88" s="149"/>
      <c r="BX88" s="66"/>
      <c r="BY88" s="124"/>
      <c r="BZ88" s="14"/>
      <c r="CA88" s="14"/>
      <c r="CB88" s="10"/>
      <c r="CC88" s="150"/>
      <c r="CD88" s="150"/>
      <c r="CE88" s="151"/>
      <c r="CF88" s="127"/>
      <c r="CG88" s="10"/>
      <c r="CH88" s="154"/>
    </row>
    <row r="89" spans="4:86" ht="12.75">
      <c r="D89" s="45"/>
      <c r="E89" s="588" t="s">
        <v>101</v>
      </c>
      <c r="F89" s="588"/>
      <c r="G89" s="588"/>
      <c r="H89" s="588"/>
      <c r="I89" s="117" t="e">
        <f t="shared" si="22"/>
        <v>#REF!</v>
      </c>
      <c r="J89" s="113" t="s">
        <v>102</v>
      </c>
      <c r="K89" s="205" t="e">
        <f>W$77</f>
        <v>#REF!</v>
      </c>
      <c r="L89" s="588" t="s">
        <v>103</v>
      </c>
      <c r="M89" s="588"/>
      <c r="N89" s="588"/>
      <c r="O89" s="588"/>
      <c r="P89" s="15" t="e">
        <f t="shared" si="23"/>
        <v>#REF!</v>
      </c>
      <c r="Q89" s="14"/>
      <c r="R89" s="14"/>
      <c r="S89" s="14"/>
      <c r="T89" s="14"/>
      <c r="U89" s="14"/>
      <c r="V89" s="14"/>
      <c r="W89" s="14"/>
      <c r="X89" s="14"/>
      <c r="Y89" s="14"/>
      <c r="Z89" s="14"/>
      <c r="AA89" s="14"/>
      <c r="AB89" s="14"/>
      <c r="AC89" s="71"/>
      <c r="AD89" s="9"/>
      <c r="AE89" s="14"/>
      <c r="AF89" s="10"/>
      <c r="AG89" s="124"/>
      <c r="AH89" s="66"/>
      <c r="AI89" s="124"/>
      <c r="AJ89" s="94"/>
      <c r="AK89" s="14"/>
      <c r="AL89" s="14"/>
      <c r="AM89" s="10"/>
      <c r="AN89" s="149"/>
      <c r="AO89" s="66"/>
      <c r="AP89" s="124"/>
      <c r="AQ89" s="128"/>
      <c r="AR89" s="14"/>
      <c r="AS89" s="14"/>
      <c r="AT89" s="10"/>
      <c r="AU89" s="149"/>
      <c r="AV89" s="66"/>
      <c r="AW89" s="124"/>
      <c r="AX89" s="128"/>
      <c r="AY89" s="14"/>
      <c r="AZ89" s="14"/>
      <c r="BA89" s="10"/>
      <c r="BB89" s="149"/>
      <c r="BC89" s="66"/>
      <c r="BD89" s="124"/>
      <c r="BE89" s="128"/>
      <c r="BF89" s="14"/>
      <c r="BG89" s="14"/>
      <c r="BH89" s="10"/>
      <c r="BI89" s="149"/>
      <c r="BJ89" s="66"/>
      <c r="BK89" s="124"/>
      <c r="BL89" s="128"/>
      <c r="BM89" s="14"/>
      <c r="BN89" s="14"/>
      <c r="BO89" s="10"/>
      <c r="BP89" s="149"/>
      <c r="BQ89" s="66"/>
      <c r="BR89" s="124"/>
      <c r="BS89" s="128"/>
      <c r="BT89" s="14"/>
      <c r="BU89" s="14"/>
      <c r="BV89" s="10"/>
      <c r="BW89" s="149"/>
      <c r="BX89" s="66"/>
      <c r="BY89" s="124"/>
      <c r="BZ89" s="14"/>
      <c r="CA89" s="14"/>
      <c r="CB89" s="10"/>
      <c r="CC89" s="150"/>
      <c r="CD89" s="150"/>
      <c r="CE89" s="151"/>
      <c r="CF89" s="127"/>
      <c r="CG89" s="10"/>
      <c r="CH89" s="154"/>
    </row>
    <row r="90" spans="4:86" ht="12.75">
      <c r="D90" s="45"/>
      <c r="E90" s="588" t="s">
        <v>101</v>
      </c>
      <c r="F90" s="588"/>
      <c r="G90" s="588"/>
      <c r="H90" s="588"/>
      <c r="I90" s="117" t="e">
        <f t="shared" si="22"/>
        <v>#REF!</v>
      </c>
      <c r="J90" s="113" t="s">
        <v>102</v>
      </c>
      <c r="K90" s="177" t="e">
        <f>Y$77</f>
        <v>#REF!</v>
      </c>
      <c r="L90" s="588" t="s">
        <v>103</v>
      </c>
      <c r="M90" s="588"/>
      <c r="N90" s="588"/>
      <c r="O90" s="588"/>
      <c r="P90" s="15" t="e">
        <f t="shared" si="23"/>
        <v>#REF!</v>
      </c>
      <c r="Q90" s="14"/>
      <c r="R90" s="14"/>
      <c r="S90" s="14"/>
      <c r="T90" s="14"/>
      <c r="U90" s="14"/>
      <c r="V90" s="14"/>
      <c r="W90" s="14"/>
      <c r="X90" s="14"/>
      <c r="Y90" s="14"/>
      <c r="Z90" s="14"/>
      <c r="AA90" s="14"/>
      <c r="AB90" s="14"/>
      <c r="AC90" s="71"/>
      <c r="AD90" s="9"/>
      <c r="AE90" s="14"/>
      <c r="AF90" s="10"/>
      <c r="AG90" s="124"/>
      <c r="AH90" s="66"/>
      <c r="AI90" s="124"/>
      <c r="AJ90" s="94"/>
      <c r="AK90" s="14"/>
      <c r="AL90" s="14"/>
      <c r="AM90" s="10"/>
      <c r="AN90" s="149"/>
      <c r="AO90" s="66"/>
      <c r="AP90" s="124"/>
      <c r="AQ90" s="128"/>
      <c r="AR90" s="14"/>
      <c r="AS90" s="14"/>
      <c r="AT90" s="10"/>
      <c r="AU90" s="149"/>
      <c r="AV90" s="66"/>
      <c r="AW90" s="124"/>
      <c r="AX90" s="128"/>
      <c r="AY90" s="14"/>
      <c r="AZ90" s="14"/>
      <c r="BA90" s="10"/>
      <c r="BB90" s="149"/>
      <c r="BC90" s="66"/>
      <c r="BD90" s="124"/>
      <c r="BE90" s="128"/>
      <c r="BF90" s="14"/>
      <c r="BG90" s="14"/>
      <c r="BH90" s="10"/>
      <c r="BI90" s="149"/>
      <c r="BJ90" s="66"/>
      <c r="BK90" s="124"/>
      <c r="BL90" s="128"/>
      <c r="BM90" s="14"/>
      <c r="BN90" s="14"/>
      <c r="BO90" s="10"/>
      <c r="BP90" s="149"/>
      <c r="BQ90" s="66"/>
      <c r="BR90" s="124"/>
      <c r="BS90" s="128"/>
      <c r="BT90" s="14"/>
      <c r="BU90" s="14"/>
      <c r="BV90" s="10"/>
      <c r="BW90" s="149"/>
      <c r="BX90" s="66"/>
      <c r="BY90" s="124"/>
      <c r="BZ90" s="14"/>
      <c r="CA90" s="14"/>
      <c r="CB90" s="10"/>
      <c r="CC90" s="150"/>
      <c r="CD90" s="150"/>
      <c r="CE90" s="151"/>
      <c r="CF90" s="127"/>
      <c r="CG90" s="10"/>
      <c r="CH90" s="154"/>
    </row>
    <row r="91" spans="4:86" ht="12.75">
      <c r="D91" s="45"/>
      <c r="E91" s="588" t="s">
        <v>101</v>
      </c>
      <c r="F91" s="588"/>
      <c r="G91" s="588"/>
      <c r="H91" s="588"/>
      <c r="I91" s="117" t="e">
        <f t="shared" si="22"/>
        <v>#REF!</v>
      </c>
      <c r="J91" s="113" t="s">
        <v>102</v>
      </c>
      <c r="K91" s="179" t="e">
        <f>AA$77</f>
        <v>#REF!</v>
      </c>
      <c r="L91" s="588" t="s">
        <v>103</v>
      </c>
      <c r="M91" s="588"/>
      <c r="N91" s="588"/>
      <c r="O91" s="588"/>
      <c r="P91" s="15" t="e">
        <f t="shared" si="23"/>
        <v>#REF!</v>
      </c>
      <c r="Q91" s="14"/>
      <c r="R91" s="14"/>
      <c r="S91" s="14"/>
      <c r="T91" s="14"/>
      <c r="U91" s="14"/>
      <c r="V91" s="14"/>
      <c r="W91" s="14"/>
      <c r="X91" s="14"/>
      <c r="Y91" s="14"/>
      <c r="Z91" s="14"/>
      <c r="AA91" s="14"/>
      <c r="AB91" s="14"/>
      <c r="AC91" s="71"/>
      <c r="AD91" s="9"/>
      <c r="AE91" s="14"/>
      <c r="AF91" s="10"/>
      <c r="AG91" s="124"/>
      <c r="AH91" s="66"/>
      <c r="AI91" s="124"/>
      <c r="AJ91" s="94"/>
      <c r="AK91" s="14"/>
      <c r="AL91" s="14"/>
      <c r="AM91" s="10"/>
      <c r="AN91" s="149"/>
      <c r="AO91" s="66"/>
      <c r="AP91" s="124"/>
      <c r="AQ91" s="128"/>
      <c r="AR91" s="14"/>
      <c r="AS91" s="14"/>
      <c r="AT91" s="10"/>
      <c r="AU91" s="149"/>
      <c r="AV91" s="66"/>
      <c r="AW91" s="124"/>
      <c r="AX91" s="128"/>
      <c r="AY91" s="14"/>
      <c r="AZ91" s="14"/>
      <c r="BA91" s="10"/>
      <c r="BB91" s="149"/>
      <c r="BC91" s="66"/>
      <c r="BD91" s="124"/>
      <c r="BE91" s="128"/>
      <c r="BF91" s="14"/>
      <c r="BG91" s="14"/>
      <c r="BH91" s="10"/>
      <c r="BI91" s="149"/>
      <c r="BJ91" s="66"/>
      <c r="BK91" s="124"/>
      <c r="BL91" s="128"/>
      <c r="BM91" s="14"/>
      <c r="BN91" s="14"/>
      <c r="BO91" s="10"/>
      <c r="BP91" s="149"/>
      <c r="BQ91" s="66"/>
      <c r="BR91" s="124"/>
      <c r="BS91" s="128"/>
      <c r="BT91" s="14"/>
      <c r="BU91" s="14"/>
      <c r="BV91" s="10"/>
      <c r="BW91" s="149"/>
      <c r="BX91" s="66"/>
      <c r="BY91" s="124"/>
      <c r="BZ91" s="14"/>
      <c r="CA91" s="14"/>
      <c r="CB91" s="10"/>
      <c r="CC91" s="150"/>
      <c r="CD91" s="150"/>
      <c r="CE91" s="151"/>
      <c r="CF91" s="127"/>
      <c r="CG91" s="10"/>
      <c r="CH91" s="154"/>
    </row>
    <row r="92" spans="4:86" ht="13.5" thickBot="1">
      <c r="D92" s="45"/>
      <c r="E92" s="588" t="s">
        <v>101</v>
      </c>
      <c r="F92" s="588"/>
      <c r="G92" s="588"/>
      <c r="H92" s="588"/>
      <c r="I92" s="117" t="e">
        <f>AC82</f>
        <v>#REF!</v>
      </c>
      <c r="J92" s="113" t="s">
        <v>102</v>
      </c>
      <c r="K92" s="181" t="e">
        <f>AD80</f>
        <v>#REF!</v>
      </c>
      <c r="L92" s="588" t="s">
        <v>103</v>
      </c>
      <c r="M92" s="588"/>
      <c r="N92" s="588"/>
      <c r="O92" s="588"/>
      <c r="P92" s="120" t="e">
        <f>I92*K92</f>
        <v>#REF!</v>
      </c>
      <c r="Q92" s="127"/>
      <c r="R92" s="127"/>
      <c r="S92" s="127"/>
      <c r="T92" s="127"/>
      <c r="U92" s="127"/>
      <c r="V92" s="127"/>
      <c r="W92" s="127"/>
      <c r="X92" s="127"/>
      <c r="Y92" s="127"/>
      <c r="Z92" s="127"/>
      <c r="AA92" s="127"/>
      <c r="AB92" s="127"/>
      <c r="AC92" s="94"/>
      <c r="AD92" s="14"/>
      <c r="AE92" s="14"/>
      <c r="AF92" s="10"/>
      <c r="AG92" s="124"/>
      <c r="AH92" s="66"/>
      <c r="AI92" s="124"/>
      <c r="AJ92" s="94"/>
      <c r="AK92" s="14"/>
      <c r="AL92" s="14"/>
      <c r="AM92" s="10"/>
      <c r="AN92" s="149"/>
      <c r="AO92" s="66"/>
      <c r="AP92" s="124"/>
      <c r="AQ92" s="128"/>
      <c r="AR92" s="14"/>
      <c r="AS92" s="14"/>
      <c r="AT92" s="10"/>
      <c r="AU92" s="149"/>
      <c r="AV92" s="66"/>
      <c r="AW92" s="124"/>
      <c r="AX92" s="128"/>
      <c r="AY92" s="14"/>
      <c r="AZ92" s="14"/>
      <c r="BA92" s="10"/>
      <c r="BB92" s="149"/>
      <c r="BC92" s="66"/>
      <c r="BD92" s="124"/>
      <c r="BE92" s="128"/>
      <c r="BF92" s="14"/>
      <c r="BG92" s="14"/>
      <c r="BH92" s="10"/>
      <c r="BI92" s="149"/>
      <c r="BJ92" s="66"/>
      <c r="BK92" s="124"/>
      <c r="BL92" s="128"/>
      <c r="BM92" s="14"/>
      <c r="BN92" s="14"/>
      <c r="BO92" s="10"/>
      <c r="BP92" s="149"/>
      <c r="BQ92" s="66"/>
      <c r="BR92" s="124"/>
      <c r="BS92" s="128"/>
      <c r="BT92" s="14"/>
      <c r="BU92" s="14"/>
      <c r="BV92" s="10"/>
      <c r="BW92" s="149"/>
      <c r="BX92" s="66"/>
      <c r="BY92" s="124"/>
      <c r="BZ92" s="14"/>
      <c r="CA92" s="14"/>
      <c r="CB92" s="10"/>
      <c r="CC92" s="150"/>
      <c r="CD92" s="150"/>
      <c r="CE92" s="151"/>
      <c r="CF92" s="127"/>
      <c r="CG92" s="10"/>
      <c r="CH92" s="154"/>
    </row>
    <row r="93" spans="5:86" ht="13.5" thickBot="1">
      <c r="E93" s="328" t="s">
        <v>104</v>
      </c>
      <c r="F93" s="553"/>
      <c r="G93" s="553"/>
      <c r="H93" s="329"/>
      <c r="I93" s="117" t="e">
        <f>IF(K93=0,0,P93/K93)</f>
        <v>#REF!</v>
      </c>
      <c r="J93" s="113" t="s">
        <v>110</v>
      </c>
      <c r="K93" s="47" t="e">
        <f>SUM(K85:K92)</f>
        <v>#REF!</v>
      </c>
      <c r="L93" s="588" t="s">
        <v>107</v>
      </c>
      <c r="M93" s="588"/>
      <c r="N93" s="588"/>
      <c r="O93" s="588"/>
      <c r="P93" s="141" t="e">
        <f>SUM(P85:P92)</f>
        <v>#REF!</v>
      </c>
      <c r="AC93" s="14"/>
      <c r="AD93" s="14"/>
      <c r="AE93" s="14"/>
      <c r="AF93" s="10"/>
      <c r="AG93" s="62"/>
      <c r="AH93" s="66"/>
      <c r="AI93" s="10"/>
      <c r="AJ93" s="14"/>
      <c r="AK93" s="14"/>
      <c r="AL93" s="14"/>
      <c r="AM93" s="10"/>
      <c r="AN93" s="62"/>
      <c r="AO93" s="66"/>
      <c r="AP93" s="17"/>
      <c r="AQ93" s="14"/>
      <c r="AR93" s="14"/>
      <c r="AS93" s="14"/>
      <c r="AT93" s="10"/>
      <c r="AU93" s="62"/>
      <c r="AV93" s="66"/>
      <c r="AW93" s="17"/>
      <c r="AX93" s="14"/>
      <c r="AY93" s="14"/>
      <c r="AZ93" s="14"/>
      <c r="BA93" s="10"/>
      <c r="BB93" s="62"/>
      <c r="BC93" s="66"/>
      <c r="BD93" s="17"/>
      <c r="BE93" s="14"/>
      <c r="BF93" s="14"/>
      <c r="BG93" s="14"/>
      <c r="BH93" s="10"/>
      <c r="BI93" s="62"/>
      <c r="BJ93" s="66"/>
      <c r="BK93" s="17"/>
      <c r="BL93" s="14"/>
      <c r="BM93" s="14"/>
      <c r="BN93" s="14"/>
      <c r="BO93" s="10"/>
      <c r="BP93" s="62"/>
      <c r="BQ93" s="66"/>
      <c r="BR93" s="17"/>
      <c r="BS93" s="14"/>
      <c r="BT93" s="14"/>
      <c r="BU93" s="14"/>
      <c r="BV93" s="10"/>
      <c r="BW93" s="62"/>
      <c r="BX93" s="66"/>
      <c r="BY93" s="17"/>
      <c r="BZ93" s="17"/>
      <c r="CA93" s="17"/>
      <c r="CB93" s="63"/>
      <c r="CC93" s="63"/>
      <c r="CD93" s="63"/>
      <c r="CE93" s="63"/>
      <c r="CF93" s="14"/>
      <c r="CG93" s="63"/>
      <c r="CH93" s="155"/>
    </row>
    <row r="94" spans="5:79" ht="13.5" thickBot="1">
      <c r="E94" s="14"/>
      <c r="F94" s="14"/>
      <c r="G94" s="14"/>
      <c r="H94" s="14"/>
      <c r="I94" s="14"/>
      <c r="J94" s="14"/>
      <c r="K94" s="14"/>
      <c r="L94" s="65"/>
      <c r="M94" s="65"/>
      <c r="N94" s="23"/>
      <c r="O94" s="66"/>
      <c r="P94" s="10"/>
      <c r="Q94" s="23"/>
      <c r="R94" s="23"/>
      <c r="S94" s="23"/>
      <c r="T94" s="23"/>
      <c r="U94" s="67"/>
      <c r="V94" s="67"/>
      <c r="BI94" s="68"/>
      <c r="CA94" s="21"/>
    </row>
    <row r="95" spans="5:79" ht="13.5" thickBot="1">
      <c r="E95" s="668" t="s">
        <v>91</v>
      </c>
      <c r="F95" s="669"/>
      <c r="G95" s="669"/>
      <c r="H95" s="669"/>
      <c r="I95" s="669"/>
      <c r="J95" s="669"/>
      <c r="K95" s="669"/>
      <c r="L95" s="669"/>
      <c r="M95" s="669"/>
      <c r="N95" s="669"/>
      <c r="O95" s="669"/>
      <c r="P95" s="669"/>
      <c r="Q95" s="669"/>
      <c r="R95" s="670"/>
      <c r="T95" s="23"/>
      <c r="U95" s="67"/>
      <c r="V95" s="67"/>
      <c r="BI95" s="68"/>
      <c r="CA95" s="21"/>
    </row>
    <row r="96" spans="5:79" ht="12.75">
      <c r="E96" s="108"/>
      <c r="F96" s="95">
        <v>1</v>
      </c>
      <c r="G96" s="95">
        <v>2</v>
      </c>
      <c r="H96" s="95">
        <v>3</v>
      </c>
      <c r="I96" s="95">
        <v>4</v>
      </c>
      <c r="J96" s="95">
        <v>5</v>
      </c>
      <c r="K96" s="95">
        <v>6</v>
      </c>
      <c r="L96" s="95">
        <v>7</v>
      </c>
      <c r="M96" s="95">
        <v>8</v>
      </c>
      <c r="N96" s="95">
        <v>9</v>
      </c>
      <c r="O96" s="95">
        <v>10</v>
      </c>
      <c r="P96" s="95">
        <v>11</v>
      </c>
      <c r="Q96" s="95">
        <v>12</v>
      </c>
      <c r="R96" s="95">
        <v>13</v>
      </c>
      <c r="S96" s="104">
        <v>14</v>
      </c>
      <c r="T96" s="104">
        <v>15</v>
      </c>
      <c r="U96" s="104">
        <v>16</v>
      </c>
      <c r="V96" s="104">
        <v>17</v>
      </c>
      <c r="W96" s="104">
        <v>18</v>
      </c>
      <c r="X96" s="104">
        <v>19</v>
      </c>
      <c r="Y96" s="104">
        <v>20</v>
      </c>
      <c r="Z96" s="104">
        <v>21</v>
      </c>
      <c r="AA96" s="104">
        <v>22</v>
      </c>
      <c r="AB96" s="104">
        <v>23</v>
      </c>
      <c r="AC96" s="104">
        <v>24</v>
      </c>
      <c r="AD96" s="4">
        <v>25</v>
      </c>
      <c r="AE96" s="660" t="s">
        <v>76</v>
      </c>
      <c r="AF96" s="660"/>
      <c r="AG96" s="660"/>
      <c r="BI96" s="68"/>
      <c r="CA96" s="21"/>
    </row>
    <row r="97" spans="5:79" ht="12.75">
      <c r="E97" s="13">
        <v>1</v>
      </c>
      <c r="F97" s="73" t="e">
        <f>N109</f>
        <v>#REF!</v>
      </c>
      <c r="G97" s="73" t="e">
        <f>N110</f>
        <v>#REF!</v>
      </c>
      <c r="H97" s="73" t="e">
        <f>N111</f>
        <v>#REF!</v>
      </c>
      <c r="I97" s="73" t="e">
        <f>N112</f>
        <v>#REF!</v>
      </c>
      <c r="J97" s="73" t="e">
        <f>N113</f>
        <v>#REF!</v>
      </c>
      <c r="K97" s="73" t="e">
        <f>N114</f>
        <v>#REF!</v>
      </c>
      <c r="L97" s="73" t="e">
        <f>N115</f>
        <v>#REF!</v>
      </c>
      <c r="M97" s="73" t="e">
        <f>N116</f>
        <v>#REF!</v>
      </c>
      <c r="N97" s="73" t="e">
        <f>N117</f>
        <v>#REF!</v>
      </c>
      <c r="O97" s="73" t="e">
        <f>N118</f>
        <v>#REF!</v>
      </c>
      <c r="P97" s="73" t="e">
        <f>N119</f>
        <v>#REF!</v>
      </c>
      <c r="Q97" s="73" t="e">
        <f>N120</f>
        <v>#REF!</v>
      </c>
      <c r="R97" s="73" t="e">
        <f>N121</f>
        <v>#REF!</v>
      </c>
      <c r="S97" s="73" t="e">
        <f>N122</f>
        <v>#REF!</v>
      </c>
      <c r="T97" s="73" t="e">
        <f>N123</f>
        <v>#REF!</v>
      </c>
      <c r="U97" s="73" t="e">
        <f>N124</f>
        <v>#REF!</v>
      </c>
      <c r="V97" s="73" t="e">
        <f>N125</f>
        <v>#REF!</v>
      </c>
      <c r="W97" s="73" t="e">
        <f>N126</f>
        <v>#REF!</v>
      </c>
      <c r="X97" s="73" t="e">
        <f>N127</f>
        <v>#REF!</v>
      </c>
      <c r="Y97" s="73" t="e">
        <f>N128</f>
        <v>#REF!</v>
      </c>
      <c r="Z97" s="73" t="e">
        <f>N129</f>
        <v>#REF!</v>
      </c>
      <c r="AA97" s="73" t="e">
        <f>N130</f>
        <v>#REF!</v>
      </c>
      <c r="AB97" s="73" t="e">
        <f>N131</f>
        <v>#REF!</v>
      </c>
      <c r="AC97" s="73" t="e">
        <f>N132</f>
        <v>#REF!</v>
      </c>
      <c r="AD97" s="73" t="e">
        <f>N133</f>
        <v>#REF!</v>
      </c>
      <c r="AE97" s="110" t="e">
        <f aca="true" t="shared" si="24" ref="AE97:AE103">MAX(F97:AD97)</f>
        <v>#REF!</v>
      </c>
      <c r="AF97" s="111" t="e">
        <f aca="true" t="shared" si="25" ref="AF97:AF103">36*AE97</f>
        <v>#REF!</v>
      </c>
      <c r="AG97" s="58" t="s">
        <v>69</v>
      </c>
      <c r="BI97" s="68"/>
      <c r="CA97" s="21"/>
    </row>
    <row r="98" spans="5:79" ht="12.75">
      <c r="E98" s="13">
        <v>2</v>
      </c>
      <c r="F98" s="73" t="e">
        <f aca="true" t="shared" si="26" ref="F98:O103">IF(F97=$AE97,0,F97)</f>
        <v>#REF!</v>
      </c>
      <c r="G98" s="73" t="e">
        <f t="shared" si="26"/>
        <v>#REF!</v>
      </c>
      <c r="H98" s="73" t="e">
        <f t="shared" si="26"/>
        <v>#REF!</v>
      </c>
      <c r="I98" s="73" t="e">
        <f t="shared" si="26"/>
        <v>#REF!</v>
      </c>
      <c r="J98" s="73" t="e">
        <f t="shared" si="26"/>
        <v>#REF!</v>
      </c>
      <c r="K98" s="73" t="e">
        <f t="shared" si="26"/>
        <v>#REF!</v>
      </c>
      <c r="L98" s="73" t="e">
        <f t="shared" si="26"/>
        <v>#REF!</v>
      </c>
      <c r="M98" s="73" t="e">
        <f t="shared" si="26"/>
        <v>#REF!</v>
      </c>
      <c r="N98" s="73" t="e">
        <f t="shared" si="26"/>
        <v>#REF!</v>
      </c>
      <c r="O98" s="73" t="e">
        <f t="shared" si="26"/>
        <v>#REF!</v>
      </c>
      <c r="P98" s="73" t="e">
        <f aca="true" t="shared" si="27" ref="P98:Y103">IF(P97=$AE97,0,P97)</f>
        <v>#REF!</v>
      </c>
      <c r="Q98" s="73" t="e">
        <f t="shared" si="27"/>
        <v>#REF!</v>
      </c>
      <c r="R98" s="73" t="e">
        <f t="shared" si="27"/>
        <v>#REF!</v>
      </c>
      <c r="S98" s="73" t="e">
        <f t="shared" si="27"/>
        <v>#REF!</v>
      </c>
      <c r="T98" s="73" t="e">
        <f t="shared" si="27"/>
        <v>#REF!</v>
      </c>
      <c r="U98" s="73" t="e">
        <f t="shared" si="27"/>
        <v>#REF!</v>
      </c>
      <c r="V98" s="73" t="e">
        <f t="shared" si="27"/>
        <v>#REF!</v>
      </c>
      <c r="W98" s="73" t="e">
        <f t="shared" si="27"/>
        <v>#REF!</v>
      </c>
      <c r="X98" s="73" t="e">
        <f t="shared" si="27"/>
        <v>#REF!</v>
      </c>
      <c r="Y98" s="73" t="e">
        <f t="shared" si="27"/>
        <v>#REF!</v>
      </c>
      <c r="Z98" s="73" t="e">
        <f aca="true" t="shared" si="28" ref="Z98:AD103">IF(Z97=$AE97,0,Z97)</f>
        <v>#REF!</v>
      </c>
      <c r="AA98" s="73" t="e">
        <f t="shared" si="28"/>
        <v>#REF!</v>
      </c>
      <c r="AB98" s="73" t="e">
        <f t="shared" si="28"/>
        <v>#REF!</v>
      </c>
      <c r="AC98" s="73" t="e">
        <f t="shared" si="28"/>
        <v>#REF!</v>
      </c>
      <c r="AD98" s="105" t="e">
        <f t="shared" si="28"/>
        <v>#REF!</v>
      </c>
      <c r="AE98" s="96" t="e">
        <f t="shared" si="24"/>
        <v>#REF!</v>
      </c>
      <c r="AF98" s="109" t="e">
        <f t="shared" si="25"/>
        <v>#REF!</v>
      </c>
      <c r="AG98" s="58" t="s">
        <v>70</v>
      </c>
      <c r="BI98" s="68"/>
      <c r="CA98" s="21"/>
    </row>
    <row r="99" spans="5:79" ht="12.75">
      <c r="E99" s="13">
        <v>3</v>
      </c>
      <c r="F99" s="73" t="e">
        <f t="shared" si="26"/>
        <v>#REF!</v>
      </c>
      <c r="G99" s="73" t="e">
        <f t="shared" si="26"/>
        <v>#REF!</v>
      </c>
      <c r="H99" s="73" t="e">
        <f t="shared" si="26"/>
        <v>#REF!</v>
      </c>
      <c r="I99" s="73" t="e">
        <f t="shared" si="26"/>
        <v>#REF!</v>
      </c>
      <c r="J99" s="73" t="e">
        <f t="shared" si="26"/>
        <v>#REF!</v>
      </c>
      <c r="K99" s="73" t="e">
        <f t="shared" si="26"/>
        <v>#REF!</v>
      </c>
      <c r="L99" s="73" t="e">
        <f t="shared" si="26"/>
        <v>#REF!</v>
      </c>
      <c r="M99" s="73" t="e">
        <f t="shared" si="26"/>
        <v>#REF!</v>
      </c>
      <c r="N99" s="73" t="e">
        <f t="shared" si="26"/>
        <v>#REF!</v>
      </c>
      <c r="O99" s="73" t="e">
        <f t="shared" si="26"/>
        <v>#REF!</v>
      </c>
      <c r="P99" s="73" t="e">
        <f t="shared" si="27"/>
        <v>#REF!</v>
      </c>
      <c r="Q99" s="73" t="e">
        <f t="shared" si="27"/>
        <v>#REF!</v>
      </c>
      <c r="R99" s="73" t="e">
        <f t="shared" si="27"/>
        <v>#REF!</v>
      </c>
      <c r="S99" s="73" t="e">
        <f t="shared" si="27"/>
        <v>#REF!</v>
      </c>
      <c r="T99" s="73" t="e">
        <f t="shared" si="27"/>
        <v>#REF!</v>
      </c>
      <c r="U99" s="73" t="e">
        <f t="shared" si="27"/>
        <v>#REF!</v>
      </c>
      <c r="V99" s="73" t="e">
        <f t="shared" si="27"/>
        <v>#REF!</v>
      </c>
      <c r="W99" s="73" t="e">
        <f t="shared" si="27"/>
        <v>#REF!</v>
      </c>
      <c r="X99" s="73" t="e">
        <f t="shared" si="27"/>
        <v>#REF!</v>
      </c>
      <c r="Y99" s="73" t="e">
        <f t="shared" si="27"/>
        <v>#REF!</v>
      </c>
      <c r="Z99" s="73" t="e">
        <f t="shared" si="28"/>
        <v>#REF!</v>
      </c>
      <c r="AA99" s="73" t="e">
        <f t="shared" si="28"/>
        <v>#REF!</v>
      </c>
      <c r="AB99" s="73" t="e">
        <f t="shared" si="28"/>
        <v>#REF!</v>
      </c>
      <c r="AC99" s="73" t="e">
        <f t="shared" si="28"/>
        <v>#REF!</v>
      </c>
      <c r="AD99" s="105" t="e">
        <f t="shared" si="28"/>
        <v>#REF!</v>
      </c>
      <c r="AE99" s="96" t="e">
        <f t="shared" si="24"/>
        <v>#REF!</v>
      </c>
      <c r="AF99" s="109" t="e">
        <f t="shared" si="25"/>
        <v>#REF!</v>
      </c>
      <c r="AG99" s="58" t="s">
        <v>71</v>
      </c>
      <c r="BI99" s="68"/>
      <c r="CA99" s="21"/>
    </row>
    <row r="100" spans="5:79" ht="12.75">
      <c r="E100" s="13">
        <v>4</v>
      </c>
      <c r="F100" s="73" t="e">
        <f t="shared" si="26"/>
        <v>#REF!</v>
      </c>
      <c r="G100" s="73" t="e">
        <f t="shared" si="26"/>
        <v>#REF!</v>
      </c>
      <c r="H100" s="73" t="e">
        <f t="shared" si="26"/>
        <v>#REF!</v>
      </c>
      <c r="I100" s="73" t="e">
        <f t="shared" si="26"/>
        <v>#REF!</v>
      </c>
      <c r="J100" s="73" t="e">
        <f t="shared" si="26"/>
        <v>#REF!</v>
      </c>
      <c r="K100" s="73" t="e">
        <f t="shared" si="26"/>
        <v>#REF!</v>
      </c>
      <c r="L100" s="73" t="e">
        <f t="shared" si="26"/>
        <v>#REF!</v>
      </c>
      <c r="M100" s="73" t="e">
        <f t="shared" si="26"/>
        <v>#REF!</v>
      </c>
      <c r="N100" s="73" t="e">
        <f t="shared" si="26"/>
        <v>#REF!</v>
      </c>
      <c r="O100" s="73" t="e">
        <f t="shared" si="26"/>
        <v>#REF!</v>
      </c>
      <c r="P100" s="73" t="e">
        <f t="shared" si="27"/>
        <v>#REF!</v>
      </c>
      <c r="Q100" s="73" t="e">
        <f t="shared" si="27"/>
        <v>#REF!</v>
      </c>
      <c r="R100" s="73" t="e">
        <f t="shared" si="27"/>
        <v>#REF!</v>
      </c>
      <c r="S100" s="73" t="e">
        <f t="shared" si="27"/>
        <v>#REF!</v>
      </c>
      <c r="T100" s="73" t="e">
        <f t="shared" si="27"/>
        <v>#REF!</v>
      </c>
      <c r="U100" s="73" t="e">
        <f t="shared" si="27"/>
        <v>#REF!</v>
      </c>
      <c r="V100" s="73" t="e">
        <f t="shared" si="27"/>
        <v>#REF!</v>
      </c>
      <c r="W100" s="73" t="e">
        <f t="shared" si="27"/>
        <v>#REF!</v>
      </c>
      <c r="X100" s="73" t="e">
        <f t="shared" si="27"/>
        <v>#REF!</v>
      </c>
      <c r="Y100" s="73" t="e">
        <f t="shared" si="27"/>
        <v>#REF!</v>
      </c>
      <c r="Z100" s="73" t="e">
        <f t="shared" si="28"/>
        <v>#REF!</v>
      </c>
      <c r="AA100" s="73" t="e">
        <f t="shared" si="28"/>
        <v>#REF!</v>
      </c>
      <c r="AB100" s="73" t="e">
        <f t="shared" si="28"/>
        <v>#REF!</v>
      </c>
      <c r="AC100" s="73" t="e">
        <f t="shared" si="28"/>
        <v>#REF!</v>
      </c>
      <c r="AD100" s="105" t="e">
        <f t="shared" si="28"/>
        <v>#REF!</v>
      </c>
      <c r="AE100" s="96" t="e">
        <f t="shared" si="24"/>
        <v>#REF!</v>
      </c>
      <c r="AF100" s="109" t="e">
        <f t="shared" si="25"/>
        <v>#REF!</v>
      </c>
      <c r="AG100" s="58" t="s">
        <v>72</v>
      </c>
      <c r="BI100" s="68"/>
      <c r="CA100" s="21"/>
    </row>
    <row r="101" spans="5:79" ht="12.75">
      <c r="E101" s="13">
        <v>5</v>
      </c>
      <c r="F101" s="73" t="e">
        <f t="shared" si="26"/>
        <v>#REF!</v>
      </c>
      <c r="G101" s="73" t="e">
        <f t="shared" si="26"/>
        <v>#REF!</v>
      </c>
      <c r="H101" s="73" t="e">
        <f t="shared" si="26"/>
        <v>#REF!</v>
      </c>
      <c r="I101" s="73" t="e">
        <f t="shared" si="26"/>
        <v>#REF!</v>
      </c>
      <c r="J101" s="73" t="e">
        <f t="shared" si="26"/>
        <v>#REF!</v>
      </c>
      <c r="K101" s="73" t="e">
        <f t="shared" si="26"/>
        <v>#REF!</v>
      </c>
      <c r="L101" s="73" t="e">
        <f t="shared" si="26"/>
        <v>#REF!</v>
      </c>
      <c r="M101" s="73" t="e">
        <f t="shared" si="26"/>
        <v>#REF!</v>
      </c>
      <c r="N101" s="73" t="e">
        <f t="shared" si="26"/>
        <v>#REF!</v>
      </c>
      <c r="O101" s="73" t="e">
        <f t="shared" si="26"/>
        <v>#REF!</v>
      </c>
      <c r="P101" s="73" t="e">
        <f t="shared" si="27"/>
        <v>#REF!</v>
      </c>
      <c r="Q101" s="73" t="e">
        <f t="shared" si="27"/>
        <v>#REF!</v>
      </c>
      <c r="R101" s="73" t="e">
        <f t="shared" si="27"/>
        <v>#REF!</v>
      </c>
      <c r="S101" s="73" t="e">
        <f t="shared" si="27"/>
        <v>#REF!</v>
      </c>
      <c r="T101" s="73" t="e">
        <f t="shared" si="27"/>
        <v>#REF!</v>
      </c>
      <c r="U101" s="73" t="e">
        <f t="shared" si="27"/>
        <v>#REF!</v>
      </c>
      <c r="V101" s="73" t="e">
        <f t="shared" si="27"/>
        <v>#REF!</v>
      </c>
      <c r="W101" s="73" t="e">
        <f t="shared" si="27"/>
        <v>#REF!</v>
      </c>
      <c r="X101" s="73" t="e">
        <f t="shared" si="27"/>
        <v>#REF!</v>
      </c>
      <c r="Y101" s="73" t="e">
        <f t="shared" si="27"/>
        <v>#REF!</v>
      </c>
      <c r="Z101" s="73" t="e">
        <f t="shared" si="28"/>
        <v>#REF!</v>
      </c>
      <c r="AA101" s="73" t="e">
        <f t="shared" si="28"/>
        <v>#REF!</v>
      </c>
      <c r="AB101" s="73" t="e">
        <f t="shared" si="28"/>
        <v>#REF!</v>
      </c>
      <c r="AC101" s="73" t="e">
        <f t="shared" si="28"/>
        <v>#REF!</v>
      </c>
      <c r="AD101" s="105" t="e">
        <f t="shared" si="28"/>
        <v>#REF!</v>
      </c>
      <c r="AE101" s="96" t="e">
        <f t="shared" si="24"/>
        <v>#REF!</v>
      </c>
      <c r="AF101" s="109" t="e">
        <f t="shared" si="25"/>
        <v>#REF!</v>
      </c>
      <c r="AG101" s="58" t="s">
        <v>73</v>
      </c>
      <c r="BI101" s="68"/>
      <c r="CA101" s="21"/>
    </row>
    <row r="102" spans="5:79" ht="12.75">
      <c r="E102" s="13">
        <v>6</v>
      </c>
      <c r="F102" s="73" t="e">
        <f t="shared" si="26"/>
        <v>#REF!</v>
      </c>
      <c r="G102" s="73" t="e">
        <f t="shared" si="26"/>
        <v>#REF!</v>
      </c>
      <c r="H102" s="73" t="e">
        <f t="shared" si="26"/>
        <v>#REF!</v>
      </c>
      <c r="I102" s="73" t="e">
        <f t="shared" si="26"/>
        <v>#REF!</v>
      </c>
      <c r="J102" s="73" t="e">
        <f t="shared" si="26"/>
        <v>#REF!</v>
      </c>
      <c r="K102" s="73" t="e">
        <f t="shared" si="26"/>
        <v>#REF!</v>
      </c>
      <c r="L102" s="73" t="e">
        <f t="shared" si="26"/>
        <v>#REF!</v>
      </c>
      <c r="M102" s="73" t="e">
        <f t="shared" si="26"/>
        <v>#REF!</v>
      </c>
      <c r="N102" s="73" t="e">
        <f t="shared" si="26"/>
        <v>#REF!</v>
      </c>
      <c r="O102" s="73" t="e">
        <f t="shared" si="26"/>
        <v>#REF!</v>
      </c>
      <c r="P102" s="73" t="e">
        <f t="shared" si="27"/>
        <v>#REF!</v>
      </c>
      <c r="Q102" s="73" t="e">
        <f t="shared" si="27"/>
        <v>#REF!</v>
      </c>
      <c r="R102" s="73" t="e">
        <f t="shared" si="27"/>
        <v>#REF!</v>
      </c>
      <c r="S102" s="73" t="e">
        <f t="shared" si="27"/>
        <v>#REF!</v>
      </c>
      <c r="T102" s="73" t="e">
        <f t="shared" si="27"/>
        <v>#REF!</v>
      </c>
      <c r="U102" s="73" t="e">
        <f t="shared" si="27"/>
        <v>#REF!</v>
      </c>
      <c r="V102" s="73" t="e">
        <f t="shared" si="27"/>
        <v>#REF!</v>
      </c>
      <c r="W102" s="73" t="e">
        <f t="shared" si="27"/>
        <v>#REF!</v>
      </c>
      <c r="X102" s="73" t="e">
        <f t="shared" si="27"/>
        <v>#REF!</v>
      </c>
      <c r="Y102" s="73" t="e">
        <f t="shared" si="27"/>
        <v>#REF!</v>
      </c>
      <c r="Z102" s="73" t="e">
        <f t="shared" si="28"/>
        <v>#REF!</v>
      </c>
      <c r="AA102" s="73" t="e">
        <f t="shared" si="28"/>
        <v>#REF!</v>
      </c>
      <c r="AB102" s="73" t="e">
        <f t="shared" si="28"/>
        <v>#REF!</v>
      </c>
      <c r="AC102" s="73" t="e">
        <f t="shared" si="28"/>
        <v>#REF!</v>
      </c>
      <c r="AD102" s="105" t="e">
        <f t="shared" si="28"/>
        <v>#REF!</v>
      </c>
      <c r="AE102" s="96" t="e">
        <f t="shared" si="24"/>
        <v>#REF!</v>
      </c>
      <c r="AF102" s="109" t="e">
        <f t="shared" si="25"/>
        <v>#REF!</v>
      </c>
      <c r="AG102" s="58" t="s">
        <v>74</v>
      </c>
      <c r="BI102" s="68"/>
      <c r="CA102" s="21"/>
    </row>
    <row r="103" spans="5:79" ht="12.75">
      <c r="E103" s="39">
        <v>7</v>
      </c>
      <c r="F103" s="106" t="e">
        <f t="shared" si="26"/>
        <v>#REF!</v>
      </c>
      <c r="G103" s="106" t="e">
        <f t="shared" si="26"/>
        <v>#REF!</v>
      </c>
      <c r="H103" s="106" t="e">
        <f t="shared" si="26"/>
        <v>#REF!</v>
      </c>
      <c r="I103" s="106" t="e">
        <f t="shared" si="26"/>
        <v>#REF!</v>
      </c>
      <c r="J103" s="106" t="e">
        <f t="shared" si="26"/>
        <v>#REF!</v>
      </c>
      <c r="K103" s="106" t="e">
        <f t="shared" si="26"/>
        <v>#REF!</v>
      </c>
      <c r="L103" s="106" t="e">
        <f t="shared" si="26"/>
        <v>#REF!</v>
      </c>
      <c r="M103" s="106" t="e">
        <f t="shared" si="26"/>
        <v>#REF!</v>
      </c>
      <c r="N103" s="106" t="e">
        <f t="shared" si="26"/>
        <v>#REF!</v>
      </c>
      <c r="O103" s="106" t="e">
        <f t="shared" si="26"/>
        <v>#REF!</v>
      </c>
      <c r="P103" s="106" t="e">
        <f t="shared" si="27"/>
        <v>#REF!</v>
      </c>
      <c r="Q103" s="106" t="e">
        <f t="shared" si="27"/>
        <v>#REF!</v>
      </c>
      <c r="R103" s="106" t="e">
        <f t="shared" si="27"/>
        <v>#REF!</v>
      </c>
      <c r="S103" s="106" t="e">
        <f t="shared" si="27"/>
        <v>#REF!</v>
      </c>
      <c r="T103" s="106" t="e">
        <f t="shared" si="27"/>
        <v>#REF!</v>
      </c>
      <c r="U103" s="106" t="e">
        <f t="shared" si="27"/>
        <v>#REF!</v>
      </c>
      <c r="V103" s="106" t="e">
        <f t="shared" si="27"/>
        <v>#REF!</v>
      </c>
      <c r="W103" s="106" t="e">
        <f t="shared" si="27"/>
        <v>#REF!</v>
      </c>
      <c r="X103" s="106" t="e">
        <f t="shared" si="27"/>
        <v>#REF!</v>
      </c>
      <c r="Y103" s="106" t="e">
        <f t="shared" si="27"/>
        <v>#REF!</v>
      </c>
      <c r="Z103" s="106" t="e">
        <f t="shared" si="28"/>
        <v>#REF!</v>
      </c>
      <c r="AA103" s="106" t="e">
        <f t="shared" si="28"/>
        <v>#REF!</v>
      </c>
      <c r="AB103" s="106" t="e">
        <f t="shared" si="28"/>
        <v>#REF!</v>
      </c>
      <c r="AC103" s="106" t="e">
        <f t="shared" si="28"/>
        <v>#REF!</v>
      </c>
      <c r="AD103" s="107" t="e">
        <f t="shared" si="28"/>
        <v>#REF!</v>
      </c>
      <c r="AE103" s="103" t="e">
        <f t="shared" si="24"/>
        <v>#REF!</v>
      </c>
      <c r="AF103" s="112" t="e">
        <f t="shared" si="25"/>
        <v>#REF!</v>
      </c>
      <c r="AG103" s="35" t="s">
        <v>75</v>
      </c>
      <c r="BI103" s="68"/>
      <c r="CA103" s="21"/>
    </row>
    <row r="104" spans="5:79" ht="12.75">
      <c r="E104" s="14"/>
      <c r="F104" s="73"/>
      <c r="G104" s="73"/>
      <c r="H104" s="73"/>
      <c r="I104" s="73"/>
      <c r="J104" s="73"/>
      <c r="K104" s="73"/>
      <c r="L104" s="73"/>
      <c r="M104" s="73"/>
      <c r="N104" s="73"/>
      <c r="O104" s="106"/>
      <c r="P104" s="106"/>
      <c r="Q104" s="106"/>
      <c r="R104" s="106"/>
      <c r="S104" s="106"/>
      <c r="T104" s="106"/>
      <c r="U104" s="106"/>
      <c r="V104" s="106"/>
      <c r="W104" s="106"/>
      <c r="X104" s="106"/>
      <c r="Y104" s="106"/>
      <c r="Z104" s="106"/>
      <c r="AA104" s="106"/>
      <c r="AB104" s="106"/>
      <c r="AC104" s="73"/>
      <c r="AD104" s="73"/>
      <c r="AE104" s="166"/>
      <c r="AF104" s="167"/>
      <c r="AG104" s="56"/>
      <c r="BI104" s="68"/>
      <c r="CA104" s="21"/>
    </row>
    <row r="105" spans="5:86" ht="12.75">
      <c r="E105" s="95"/>
      <c r="F105" s="95"/>
      <c r="G105" s="95"/>
      <c r="H105" s="95"/>
      <c r="I105" s="95"/>
      <c r="J105" s="95"/>
      <c r="K105" s="95"/>
      <c r="L105" s="95"/>
      <c r="M105" s="95"/>
      <c r="N105" s="95"/>
      <c r="O105" s="328" t="s">
        <v>54</v>
      </c>
      <c r="P105" s="553"/>
      <c r="Q105" s="553"/>
      <c r="R105" s="553"/>
      <c r="S105" s="553"/>
      <c r="T105" s="553"/>
      <c r="U105" s="553"/>
      <c r="V105" s="553"/>
      <c r="W105" s="553"/>
      <c r="X105" s="553"/>
      <c r="Y105" s="553"/>
      <c r="Z105" s="553"/>
      <c r="AA105" s="553"/>
      <c r="AB105" s="329"/>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17"/>
      <c r="CA105" s="7"/>
      <c r="CB105" s="17"/>
      <c r="CC105" s="17"/>
      <c r="CD105" s="17"/>
      <c r="CE105" s="17"/>
      <c r="CF105" s="17"/>
      <c r="CG105" s="17"/>
      <c r="CH105" s="17"/>
    </row>
    <row r="106" spans="5:86" ht="12.75">
      <c r="E106" s="14" t="s">
        <v>56</v>
      </c>
      <c r="F106" s="656">
        <v>38231</v>
      </c>
      <c r="G106" s="656"/>
      <c r="H106" s="665" t="s">
        <v>57</v>
      </c>
      <c r="I106" s="667"/>
      <c r="J106" s="667"/>
      <c r="K106" s="667"/>
      <c r="L106" s="667"/>
      <c r="M106" s="667"/>
      <c r="N106" s="95"/>
      <c r="O106" s="588">
        <v>1</v>
      </c>
      <c r="P106" s="649"/>
      <c r="Q106" s="588">
        <v>2</v>
      </c>
      <c r="R106" s="649"/>
      <c r="S106" s="588">
        <v>3</v>
      </c>
      <c r="T106" s="649"/>
      <c r="U106" s="588">
        <v>4</v>
      </c>
      <c r="V106" s="649"/>
      <c r="W106" s="588">
        <v>5</v>
      </c>
      <c r="X106" s="649"/>
      <c r="Y106" s="588">
        <v>6</v>
      </c>
      <c r="Z106" s="649"/>
      <c r="AA106" s="588">
        <v>7</v>
      </c>
      <c r="AB106" s="588"/>
      <c r="AC106" s="14"/>
      <c r="AD106" s="14"/>
      <c r="AE106" s="14"/>
      <c r="AF106" s="14"/>
      <c r="AG106" s="14"/>
      <c r="AH106" s="23"/>
      <c r="AI106" s="127"/>
      <c r="AJ106" s="14"/>
      <c r="AK106" s="14"/>
      <c r="AL106" s="14"/>
      <c r="AM106" s="14"/>
      <c r="AN106" s="14"/>
      <c r="AO106" s="23"/>
      <c r="AP106" s="127"/>
      <c r="AQ106" s="14"/>
      <c r="AR106" s="14"/>
      <c r="AS106" s="14"/>
      <c r="AT106" s="14"/>
      <c r="AU106" s="14"/>
      <c r="AV106" s="23"/>
      <c r="AW106" s="127"/>
      <c r="AX106" s="14"/>
      <c r="AY106" s="14"/>
      <c r="AZ106" s="14"/>
      <c r="BA106" s="14"/>
      <c r="BB106" s="14"/>
      <c r="BC106" s="23"/>
      <c r="BD106" s="127"/>
      <c r="BE106" s="14"/>
      <c r="BF106" s="14"/>
      <c r="BG106" s="14"/>
      <c r="BH106" s="14"/>
      <c r="BI106" s="14"/>
      <c r="BJ106" s="23"/>
      <c r="BK106" s="127"/>
      <c r="BL106" s="14"/>
      <c r="BM106" s="14"/>
      <c r="BN106" s="14"/>
      <c r="BO106" s="14"/>
      <c r="BP106" s="14"/>
      <c r="BQ106" s="23"/>
      <c r="BR106" s="127"/>
      <c r="BS106" s="14"/>
      <c r="BT106" s="14"/>
      <c r="BU106" s="14"/>
      <c r="BV106" s="14"/>
      <c r="BW106" s="14"/>
      <c r="BX106" s="23"/>
      <c r="BY106" s="127"/>
      <c r="BZ106" s="14"/>
      <c r="CA106" s="14"/>
      <c r="CB106" s="14"/>
      <c r="CC106" s="14"/>
      <c r="CD106" s="14"/>
      <c r="CE106" s="14"/>
      <c r="CF106" s="14"/>
      <c r="CG106" s="14"/>
      <c r="CH106" s="14"/>
    </row>
    <row r="107" spans="3:86" ht="12.75">
      <c r="C107" s="5" t="s">
        <v>155</v>
      </c>
      <c r="D107" s="5" t="s">
        <v>156</v>
      </c>
      <c r="E107" s="95"/>
      <c r="F107" s="95"/>
      <c r="G107" s="95"/>
      <c r="H107" s="95"/>
      <c r="I107" s="95"/>
      <c r="J107" s="95"/>
      <c r="K107" s="95"/>
      <c r="L107" s="95"/>
      <c r="M107" s="95"/>
      <c r="N107" s="95"/>
      <c r="O107" s="98" t="e">
        <f>AF97</f>
        <v>#REF!</v>
      </c>
      <c r="P107" s="97" t="s">
        <v>53</v>
      </c>
      <c r="Q107" s="98" t="e">
        <f>AF98</f>
        <v>#REF!</v>
      </c>
      <c r="R107" s="97" t="s">
        <v>53</v>
      </c>
      <c r="S107" s="98" t="e">
        <f>AF99</f>
        <v>#REF!</v>
      </c>
      <c r="T107" s="97" t="s">
        <v>53</v>
      </c>
      <c r="U107" s="98" t="e">
        <f>AF100</f>
        <v>#REF!</v>
      </c>
      <c r="V107" s="97" t="s">
        <v>53</v>
      </c>
      <c r="W107" s="98" t="e">
        <f>AF101</f>
        <v>#REF!</v>
      </c>
      <c r="X107" s="97" t="s">
        <v>53</v>
      </c>
      <c r="Y107" s="98" t="e">
        <f>AF102</f>
        <v>#REF!</v>
      </c>
      <c r="Z107" s="24" t="s">
        <v>53</v>
      </c>
      <c r="AA107" s="98" t="e">
        <f>AF103</f>
        <v>#REF!</v>
      </c>
      <c r="AB107" s="18" t="s">
        <v>53</v>
      </c>
      <c r="AC107" s="14"/>
      <c r="AD107" s="14"/>
      <c r="AE107" s="14"/>
      <c r="AF107" s="23"/>
      <c r="AG107" s="23"/>
      <c r="AH107" s="23"/>
      <c r="AI107" s="22"/>
      <c r="AJ107" s="14"/>
      <c r="AK107" s="14"/>
      <c r="AL107" s="14"/>
      <c r="AM107" s="23"/>
      <c r="AN107" s="14"/>
      <c r="AO107" s="23"/>
      <c r="AP107" s="22"/>
      <c r="AQ107" s="14"/>
      <c r="AR107" s="14"/>
      <c r="AS107" s="14"/>
      <c r="AT107" s="23"/>
      <c r="AU107" s="14"/>
      <c r="AV107" s="23"/>
      <c r="AW107" s="22"/>
      <c r="AX107" s="14"/>
      <c r="AY107" s="14"/>
      <c r="AZ107" s="14"/>
      <c r="BA107" s="23"/>
      <c r="BB107" s="14"/>
      <c r="BC107" s="23"/>
      <c r="BD107" s="22"/>
      <c r="BE107" s="14"/>
      <c r="BF107" s="14"/>
      <c r="BG107" s="14"/>
      <c r="BH107" s="23"/>
      <c r="BI107" s="14"/>
      <c r="BJ107" s="23"/>
      <c r="BK107" s="22"/>
      <c r="BL107" s="14"/>
      <c r="BM107" s="14"/>
      <c r="BN107" s="14"/>
      <c r="BO107" s="23"/>
      <c r="BP107" s="14"/>
      <c r="BQ107" s="23"/>
      <c r="BR107" s="22"/>
      <c r="BS107" s="14"/>
      <c r="BT107" s="14"/>
      <c r="BU107" s="14"/>
      <c r="BV107" s="23"/>
      <c r="BW107" s="14"/>
      <c r="BX107" s="23"/>
      <c r="BY107" s="22"/>
      <c r="BZ107" s="22"/>
      <c r="CA107" s="22"/>
      <c r="CB107" s="22"/>
      <c r="CC107" s="22"/>
      <c r="CD107" s="22"/>
      <c r="CE107" s="14"/>
      <c r="CF107" s="148"/>
      <c r="CG107" s="14"/>
      <c r="CH107" s="7"/>
    </row>
    <row r="108" spans="3:86" ht="12.75">
      <c r="C108" s="243" t="s">
        <v>157</v>
      </c>
      <c r="D108" s="243" t="s">
        <v>158</v>
      </c>
      <c r="E108" s="5" t="e">
        <f>#REF!</f>
        <v>#REF!</v>
      </c>
      <c r="F108" s="588" t="s">
        <v>1</v>
      </c>
      <c r="G108" s="588"/>
      <c r="H108" s="588" t="s">
        <v>2</v>
      </c>
      <c r="I108" s="588"/>
      <c r="J108" s="588" t="s">
        <v>49</v>
      </c>
      <c r="K108" s="588"/>
      <c r="L108" s="5" t="s">
        <v>51</v>
      </c>
      <c r="M108" s="5" t="s">
        <v>15</v>
      </c>
      <c r="N108" s="43" t="s">
        <v>58</v>
      </c>
      <c r="O108" s="42" t="s">
        <v>3</v>
      </c>
      <c r="P108" s="43" t="s">
        <v>4</v>
      </c>
      <c r="Q108" s="42" t="s">
        <v>3</v>
      </c>
      <c r="R108" s="43" t="s">
        <v>4</v>
      </c>
      <c r="S108" s="42" t="s">
        <v>3</v>
      </c>
      <c r="T108" s="43" t="s">
        <v>4</v>
      </c>
      <c r="U108" s="42" t="s">
        <v>3</v>
      </c>
      <c r="V108" s="43" t="s">
        <v>4</v>
      </c>
      <c r="W108" s="42" t="s">
        <v>3</v>
      </c>
      <c r="X108" s="43" t="s">
        <v>4</v>
      </c>
      <c r="Y108" s="42" t="s">
        <v>3</v>
      </c>
      <c r="Z108" s="43" t="s">
        <v>4</v>
      </c>
      <c r="AA108" s="72" t="s">
        <v>3</v>
      </c>
      <c r="AB108" s="5" t="s">
        <v>4</v>
      </c>
      <c r="AC108" s="94"/>
      <c r="AD108" s="14"/>
      <c r="AE108" s="14"/>
      <c r="AF108" s="10"/>
      <c r="AG108" s="19"/>
      <c r="AH108" s="66"/>
      <c r="AI108" s="124"/>
      <c r="AJ108" s="94"/>
      <c r="AK108" s="14"/>
      <c r="AL108" s="14"/>
      <c r="AM108" s="10"/>
      <c r="AN108" s="149"/>
      <c r="AO108" s="66"/>
      <c r="AP108" s="124"/>
      <c r="AQ108" s="128"/>
      <c r="AR108" s="14"/>
      <c r="AS108" s="14"/>
      <c r="AT108" s="10"/>
      <c r="AU108" s="149"/>
      <c r="AV108" s="66"/>
      <c r="AW108" s="124"/>
      <c r="AX108" s="128"/>
      <c r="AY108" s="14"/>
      <c r="AZ108" s="14"/>
      <c r="BA108" s="10"/>
      <c r="BB108" s="149"/>
      <c r="BC108" s="66"/>
      <c r="BD108" s="124"/>
      <c r="BE108" s="128"/>
      <c r="BF108" s="14"/>
      <c r="BG108" s="14"/>
      <c r="BH108" s="10"/>
      <c r="BI108" s="149"/>
      <c r="BJ108" s="66"/>
      <c r="BK108" s="124"/>
      <c r="BL108" s="128"/>
      <c r="BM108" s="14"/>
      <c r="BN108" s="14"/>
      <c r="BO108" s="10"/>
      <c r="BP108" s="149"/>
      <c r="BQ108" s="66"/>
      <c r="BR108" s="124"/>
      <c r="BS108" s="128"/>
      <c r="BT108" s="14"/>
      <c r="BU108" s="14"/>
      <c r="BV108" s="10"/>
      <c r="BW108" s="149"/>
      <c r="BX108" s="66"/>
      <c r="BY108" s="124"/>
      <c r="BZ108" s="14"/>
      <c r="CA108" s="14"/>
      <c r="CB108" s="10"/>
      <c r="CC108" s="150"/>
      <c r="CD108" s="150"/>
      <c r="CE108" s="151"/>
      <c r="CF108" s="127"/>
      <c r="CG108" s="10"/>
      <c r="CH108" s="154"/>
    </row>
    <row r="109" spans="2:86" ht="12.75">
      <c r="B109" s="45">
        <v>1</v>
      </c>
      <c r="C109" s="5" t="e">
        <f>IF(F109=D$1,0,IF(F109&gt;=F$106,36,#REF!))</f>
        <v>#REF!</v>
      </c>
      <c r="D109" s="5" t="e">
        <f>IF(#REF!=0,0,IF(F109=D$1,0,1/#REF!))</f>
        <v>#REF!</v>
      </c>
      <c r="E109" s="60" t="e">
        <f>IF(F109=D$1,D$1,AND(F109&lt;=H109,C109&gt;0,C109&lt;=36,D109&lt;=1,D109&gt;=0.5))</f>
        <v>#REF!</v>
      </c>
      <c r="F109" s="662" t="e">
        <f>IF(#REF!=0,$D$1,#REF!)</f>
        <v>#REF!</v>
      </c>
      <c r="G109" s="663"/>
      <c r="H109" s="656" t="e">
        <f>IF(#REF!=0,$D$1,#REF!)</f>
        <v>#REF!</v>
      </c>
      <c r="I109" s="656"/>
      <c r="J109" s="657" t="e">
        <f>#REF!</f>
        <v>#REF!</v>
      </c>
      <c r="K109" s="588"/>
      <c r="L109" s="47" t="e">
        <f>#REF!</f>
        <v>#REF!</v>
      </c>
      <c r="M109" s="47" t="e">
        <f>#REF!</f>
        <v>#REF!</v>
      </c>
      <c r="N109" s="53" t="e">
        <f>IF(F109=$D$1,$D$1,IF(F109&gt;=F$106,36*D109/36,C109*D109/36))</f>
        <v>#REF!</v>
      </c>
      <c r="O109" s="51" t="e">
        <f>IF($N109=$O$107/36,$L109,0)</f>
        <v>#REF!</v>
      </c>
      <c r="P109" s="52" t="e">
        <f>IF($N109=$O$107/36,$M109,0)</f>
        <v>#REF!</v>
      </c>
      <c r="Q109" s="51" t="e">
        <f aca="true" t="shared" si="29" ref="Q109:Q133">IF($N109=$Q$107/36,$L109,0)</f>
        <v>#REF!</v>
      </c>
      <c r="R109" s="52" t="e">
        <f aca="true" t="shared" si="30" ref="R109:R133">IF($N109=$Q$107/36,$M109,0)</f>
        <v>#REF!</v>
      </c>
      <c r="S109" s="51" t="e">
        <f aca="true" t="shared" si="31" ref="S109:S133">IF($N109=$S$107/36,$L109,0)</f>
        <v>#REF!</v>
      </c>
      <c r="T109" s="52" t="e">
        <f aca="true" t="shared" si="32" ref="T109:T133">IF($N109=$S$107/36,$M109,0)</f>
        <v>#REF!</v>
      </c>
      <c r="U109" s="51" t="e">
        <f aca="true" t="shared" si="33" ref="U109:U133">IF($N109=$U$107/36,$L109,0)</f>
        <v>#REF!</v>
      </c>
      <c r="V109" s="52" t="e">
        <f aca="true" t="shared" si="34" ref="V109:V133">IF($N109=$U$107/36,$M109,0)</f>
        <v>#REF!</v>
      </c>
      <c r="W109" s="51" t="e">
        <f aca="true" t="shared" si="35" ref="W109:W133">IF($N109=$W$107/36,$L109,0)</f>
        <v>#REF!</v>
      </c>
      <c r="X109" s="52" t="e">
        <f aca="true" t="shared" si="36" ref="X109:X133">IF($N109=$W$107/36,$M109,0)</f>
        <v>#REF!</v>
      </c>
      <c r="Y109" s="51" t="e">
        <f aca="true" t="shared" si="37" ref="Y109:Y133">IF($N109=$Y$107/36,$L109,0)</f>
        <v>#REF!</v>
      </c>
      <c r="Z109" s="52" t="e">
        <f aca="true" t="shared" si="38" ref="Z109:Z133">IF($N109=$Y$107/36,$M109,0)</f>
        <v>#REF!</v>
      </c>
      <c r="AA109" s="51" t="e">
        <f aca="true" t="shared" si="39" ref="AA109:AA133">IF($N109=$AA$107/36,$L109,0)</f>
        <v>#REF!</v>
      </c>
      <c r="AB109" s="129" t="e">
        <f aca="true" t="shared" si="40" ref="AB109:AB133">IF($N109=$AA$107/36,$M109,0)</f>
        <v>#REF!</v>
      </c>
      <c r="AC109" s="94"/>
      <c r="AD109" s="14"/>
      <c r="AE109" s="14"/>
      <c r="AF109" s="10"/>
      <c r="AG109" s="19"/>
      <c r="AH109" s="66"/>
      <c r="AI109" s="124"/>
      <c r="AJ109" s="94"/>
      <c r="AK109" s="14"/>
      <c r="AL109" s="14"/>
      <c r="AM109" s="10"/>
      <c r="AN109" s="149"/>
      <c r="AO109" s="66"/>
      <c r="AP109" s="124"/>
      <c r="AQ109" s="128"/>
      <c r="AR109" s="14"/>
      <c r="AS109" s="14"/>
      <c r="AT109" s="10"/>
      <c r="AU109" s="149"/>
      <c r="AV109" s="66"/>
      <c r="AW109" s="124"/>
      <c r="AX109" s="128"/>
      <c r="AY109" s="14"/>
      <c r="AZ109" s="14"/>
      <c r="BA109" s="10"/>
      <c r="BB109" s="149"/>
      <c r="BC109" s="66"/>
      <c r="BD109" s="124"/>
      <c r="BE109" s="128"/>
      <c r="BF109" s="14"/>
      <c r="BG109" s="14"/>
      <c r="BH109" s="10"/>
      <c r="BI109" s="149"/>
      <c r="BJ109" s="66"/>
      <c r="BK109" s="124"/>
      <c r="BL109" s="128"/>
      <c r="BM109" s="14"/>
      <c r="BN109" s="14"/>
      <c r="BO109" s="10"/>
      <c r="BP109" s="149"/>
      <c r="BQ109" s="66"/>
      <c r="BR109" s="124"/>
      <c r="BS109" s="128"/>
      <c r="BT109" s="14"/>
      <c r="BU109" s="14"/>
      <c r="BV109" s="10"/>
      <c r="BW109" s="149"/>
      <c r="BX109" s="66"/>
      <c r="BY109" s="124"/>
      <c r="BZ109" s="14"/>
      <c r="CA109" s="14"/>
      <c r="CB109" s="10"/>
      <c r="CC109" s="150"/>
      <c r="CD109" s="150"/>
      <c r="CE109" s="151"/>
      <c r="CF109" s="127"/>
      <c r="CG109" s="10"/>
      <c r="CH109" s="154"/>
    </row>
    <row r="110" spans="2:86" ht="12.75">
      <c r="B110" s="46">
        <v>2</v>
      </c>
      <c r="C110" s="5" t="e">
        <f>IF(F110=D$1,0,IF(F110&gt;=F$106,36,#REF!))</f>
        <v>#REF!</v>
      </c>
      <c r="D110" s="5" t="e">
        <f>IF(#REF!=0,0,IF(F110=D$1,0,1/#REF!))</f>
        <v>#REF!</v>
      </c>
      <c r="E110" s="60" t="e">
        <f aca="true" t="shared" si="41" ref="E110:E133">IF(F110=D$1,D$1,AND(F110&lt;=H110,C110&gt;0,C110&lt;=36,D110&lt;=1,D110&gt;=0.5))</f>
        <v>#REF!</v>
      </c>
      <c r="F110" s="662" t="e">
        <f>IF(#REF!=0,$D$1,#REF!)</f>
        <v>#REF!</v>
      </c>
      <c r="G110" s="663"/>
      <c r="H110" s="656" t="e">
        <f>IF(#REF!=0,$D$1,#REF!)</f>
        <v>#REF!</v>
      </c>
      <c r="I110" s="656"/>
      <c r="J110" s="657" t="e">
        <f>#REF!</f>
        <v>#REF!</v>
      </c>
      <c r="K110" s="588"/>
      <c r="L110" s="47" t="e">
        <f>#REF!</f>
        <v>#REF!</v>
      </c>
      <c r="M110" s="47" t="e">
        <f>#REF!</f>
        <v>#REF!</v>
      </c>
      <c r="N110" s="53" t="e">
        <f aca="true" t="shared" si="42" ref="N110:N133">IF(F110=$D$1,$D$1,IF(F110&gt;=F$106,36*D110/36,C110*D110/36))</f>
        <v>#REF!</v>
      </c>
      <c r="O110" s="51" t="e">
        <f aca="true" t="shared" si="43" ref="O110:O133">IF($N110=$O$107/36,$L110,0)</f>
        <v>#REF!</v>
      </c>
      <c r="P110" s="52" t="e">
        <f aca="true" t="shared" si="44" ref="P110:P133">IF($N110=$O$107/36,$M110,0)</f>
        <v>#REF!</v>
      </c>
      <c r="Q110" s="51" t="e">
        <f t="shared" si="29"/>
        <v>#REF!</v>
      </c>
      <c r="R110" s="52" t="e">
        <f t="shared" si="30"/>
        <v>#REF!</v>
      </c>
      <c r="S110" s="51" t="e">
        <f t="shared" si="31"/>
        <v>#REF!</v>
      </c>
      <c r="T110" s="52" t="e">
        <f t="shared" si="32"/>
        <v>#REF!</v>
      </c>
      <c r="U110" s="51" t="e">
        <f t="shared" si="33"/>
        <v>#REF!</v>
      </c>
      <c r="V110" s="52" t="e">
        <f t="shared" si="34"/>
        <v>#REF!</v>
      </c>
      <c r="W110" s="51" t="e">
        <f t="shared" si="35"/>
        <v>#REF!</v>
      </c>
      <c r="X110" s="52" t="e">
        <f t="shared" si="36"/>
        <v>#REF!</v>
      </c>
      <c r="Y110" s="51" t="e">
        <f t="shared" si="37"/>
        <v>#REF!</v>
      </c>
      <c r="Z110" s="52" t="e">
        <f t="shared" si="38"/>
        <v>#REF!</v>
      </c>
      <c r="AA110" s="51" t="e">
        <f t="shared" si="39"/>
        <v>#REF!</v>
      </c>
      <c r="AB110" s="129" t="e">
        <f t="shared" si="40"/>
        <v>#REF!</v>
      </c>
      <c r="AC110" s="94"/>
      <c r="AD110" s="14"/>
      <c r="AE110" s="14"/>
      <c r="AF110" s="10"/>
      <c r="AG110" s="19"/>
      <c r="AH110" s="66"/>
      <c r="AI110" s="124"/>
      <c r="AJ110" s="94"/>
      <c r="AK110" s="14"/>
      <c r="AL110" s="14"/>
      <c r="AM110" s="10"/>
      <c r="AN110" s="149"/>
      <c r="AO110" s="66"/>
      <c r="AP110" s="124"/>
      <c r="AQ110" s="128"/>
      <c r="AR110" s="14"/>
      <c r="AS110" s="14"/>
      <c r="AT110" s="10"/>
      <c r="AU110" s="149"/>
      <c r="AV110" s="66"/>
      <c r="AW110" s="124"/>
      <c r="AX110" s="128"/>
      <c r="AY110" s="14"/>
      <c r="AZ110" s="14"/>
      <c r="BA110" s="10"/>
      <c r="BB110" s="149"/>
      <c r="BC110" s="66"/>
      <c r="BD110" s="124"/>
      <c r="BE110" s="128"/>
      <c r="BF110" s="14"/>
      <c r="BG110" s="14"/>
      <c r="BH110" s="10"/>
      <c r="BI110" s="149"/>
      <c r="BJ110" s="66"/>
      <c r="BK110" s="124"/>
      <c r="BL110" s="128"/>
      <c r="BM110" s="14"/>
      <c r="BN110" s="14"/>
      <c r="BO110" s="10"/>
      <c r="BP110" s="149"/>
      <c r="BQ110" s="66"/>
      <c r="BR110" s="124"/>
      <c r="BS110" s="128"/>
      <c r="BT110" s="14"/>
      <c r="BU110" s="14"/>
      <c r="BV110" s="10"/>
      <c r="BW110" s="149"/>
      <c r="BX110" s="66"/>
      <c r="BY110" s="124"/>
      <c r="BZ110" s="14"/>
      <c r="CA110" s="14"/>
      <c r="CB110" s="10"/>
      <c r="CC110" s="150"/>
      <c r="CD110" s="150"/>
      <c r="CE110" s="151"/>
      <c r="CF110" s="127"/>
      <c r="CG110" s="10"/>
      <c r="CH110" s="154"/>
    </row>
    <row r="111" spans="2:86" ht="12.75">
      <c r="B111" s="45">
        <v>3</v>
      </c>
      <c r="C111" s="5" t="e">
        <f>IF(F111=D$1,0,IF(F111&gt;=F$106,36,#REF!))</f>
        <v>#REF!</v>
      </c>
      <c r="D111" s="5" t="e">
        <f>IF(#REF!=0,0,IF(F111=D$1,0,1/#REF!))</f>
        <v>#REF!</v>
      </c>
      <c r="E111" s="60" t="e">
        <f t="shared" si="41"/>
        <v>#REF!</v>
      </c>
      <c r="F111" s="662" t="e">
        <f>IF(#REF!=0,$D$1,#REF!)</f>
        <v>#REF!</v>
      </c>
      <c r="G111" s="663"/>
      <c r="H111" s="656" t="e">
        <f>IF(#REF!=0,$D$1,#REF!)</f>
        <v>#REF!</v>
      </c>
      <c r="I111" s="656"/>
      <c r="J111" s="657" t="e">
        <f>#REF!</f>
        <v>#REF!</v>
      </c>
      <c r="K111" s="588"/>
      <c r="L111" s="47" t="e">
        <f>#REF!</f>
        <v>#REF!</v>
      </c>
      <c r="M111" s="47" t="e">
        <f>#REF!</f>
        <v>#REF!</v>
      </c>
      <c r="N111" s="53" t="e">
        <f t="shared" si="42"/>
        <v>#REF!</v>
      </c>
      <c r="O111" s="51" t="e">
        <f t="shared" si="43"/>
        <v>#REF!</v>
      </c>
      <c r="P111" s="52" t="e">
        <f t="shared" si="44"/>
        <v>#REF!</v>
      </c>
      <c r="Q111" s="51" t="e">
        <f t="shared" si="29"/>
        <v>#REF!</v>
      </c>
      <c r="R111" s="52" t="e">
        <f t="shared" si="30"/>
        <v>#REF!</v>
      </c>
      <c r="S111" s="51" t="e">
        <f t="shared" si="31"/>
        <v>#REF!</v>
      </c>
      <c r="T111" s="52" t="e">
        <f t="shared" si="32"/>
        <v>#REF!</v>
      </c>
      <c r="U111" s="51" t="e">
        <f t="shared" si="33"/>
        <v>#REF!</v>
      </c>
      <c r="V111" s="52" t="e">
        <f t="shared" si="34"/>
        <v>#REF!</v>
      </c>
      <c r="W111" s="51" t="e">
        <f t="shared" si="35"/>
        <v>#REF!</v>
      </c>
      <c r="X111" s="52" t="e">
        <f t="shared" si="36"/>
        <v>#REF!</v>
      </c>
      <c r="Y111" s="51" t="e">
        <f t="shared" si="37"/>
        <v>#REF!</v>
      </c>
      <c r="Z111" s="52" t="e">
        <f t="shared" si="38"/>
        <v>#REF!</v>
      </c>
      <c r="AA111" s="51" t="e">
        <f t="shared" si="39"/>
        <v>#REF!</v>
      </c>
      <c r="AB111" s="129" t="e">
        <f t="shared" si="40"/>
        <v>#REF!</v>
      </c>
      <c r="AC111" s="94"/>
      <c r="AD111" s="14"/>
      <c r="AE111" s="14"/>
      <c r="AF111" s="10"/>
      <c r="AG111" s="19"/>
      <c r="AH111" s="66"/>
      <c r="AI111" s="124"/>
      <c r="AJ111" s="94"/>
      <c r="AK111" s="14"/>
      <c r="AL111" s="14"/>
      <c r="AM111" s="10"/>
      <c r="AN111" s="149"/>
      <c r="AO111" s="66"/>
      <c r="AP111" s="124"/>
      <c r="AQ111" s="128"/>
      <c r="AR111" s="14"/>
      <c r="AS111" s="14"/>
      <c r="AT111" s="10"/>
      <c r="AU111" s="149"/>
      <c r="AV111" s="66"/>
      <c r="AW111" s="124"/>
      <c r="AX111" s="128"/>
      <c r="AY111" s="14"/>
      <c r="AZ111" s="14"/>
      <c r="BA111" s="10"/>
      <c r="BB111" s="149"/>
      <c r="BC111" s="66"/>
      <c r="BD111" s="124"/>
      <c r="BE111" s="128"/>
      <c r="BF111" s="14"/>
      <c r="BG111" s="14"/>
      <c r="BH111" s="10"/>
      <c r="BI111" s="149"/>
      <c r="BJ111" s="66"/>
      <c r="BK111" s="124"/>
      <c r="BL111" s="128"/>
      <c r="BM111" s="14"/>
      <c r="BN111" s="14"/>
      <c r="BO111" s="10"/>
      <c r="BP111" s="149"/>
      <c r="BQ111" s="66"/>
      <c r="BR111" s="124"/>
      <c r="BS111" s="128"/>
      <c r="BT111" s="14"/>
      <c r="BU111" s="14"/>
      <c r="BV111" s="10"/>
      <c r="BW111" s="149"/>
      <c r="BX111" s="66"/>
      <c r="BY111" s="124"/>
      <c r="BZ111" s="14"/>
      <c r="CA111" s="14"/>
      <c r="CB111" s="10"/>
      <c r="CC111" s="150"/>
      <c r="CD111" s="150"/>
      <c r="CE111" s="151"/>
      <c r="CF111" s="127"/>
      <c r="CG111" s="10"/>
      <c r="CH111" s="154"/>
    </row>
    <row r="112" spans="2:86" ht="12.75">
      <c r="B112" s="46">
        <v>4</v>
      </c>
      <c r="C112" s="5" t="e">
        <f>IF(F112=D$1,0,IF(F112&gt;=F$106,36,#REF!))</f>
        <v>#REF!</v>
      </c>
      <c r="D112" s="5" t="e">
        <f>IF(#REF!=0,0,IF(F112=D$1,0,1/#REF!))</f>
        <v>#REF!</v>
      </c>
      <c r="E112" s="60" t="e">
        <f t="shared" si="41"/>
        <v>#REF!</v>
      </c>
      <c r="F112" s="662" t="e">
        <f>IF(#REF!=0,$D$1,#REF!)</f>
        <v>#REF!</v>
      </c>
      <c r="G112" s="663"/>
      <c r="H112" s="656" t="e">
        <f>IF(#REF!=0,$D$1,#REF!)</f>
        <v>#REF!</v>
      </c>
      <c r="I112" s="656"/>
      <c r="J112" s="657" t="e">
        <f>#REF!</f>
        <v>#REF!</v>
      </c>
      <c r="K112" s="588"/>
      <c r="L112" s="47" t="e">
        <f>#REF!</f>
        <v>#REF!</v>
      </c>
      <c r="M112" s="47" t="e">
        <f>#REF!</f>
        <v>#REF!</v>
      </c>
      <c r="N112" s="53" t="e">
        <f t="shared" si="42"/>
        <v>#REF!</v>
      </c>
      <c r="O112" s="51" t="e">
        <f t="shared" si="43"/>
        <v>#REF!</v>
      </c>
      <c r="P112" s="52" t="e">
        <f t="shared" si="44"/>
        <v>#REF!</v>
      </c>
      <c r="Q112" s="51" t="e">
        <f t="shared" si="29"/>
        <v>#REF!</v>
      </c>
      <c r="R112" s="52" t="e">
        <f t="shared" si="30"/>
        <v>#REF!</v>
      </c>
      <c r="S112" s="51" t="e">
        <f t="shared" si="31"/>
        <v>#REF!</v>
      </c>
      <c r="T112" s="52" t="e">
        <f t="shared" si="32"/>
        <v>#REF!</v>
      </c>
      <c r="U112" s="51" t="e">
        <f t="shared" si="33"/>
        <v>#REF!</v>
      </c>
      <c r="V112" s="52" t="e">
        <f t="shared" si="34"/>
        <v>#REF!</v>
      </c>
      <c r="W112" s="51" t="e">
        <f t="shared" si="35"/>
        <v>#REF!</v>
      </c>
      <c r="X112" s="52" t="e">
        <f t="shared" si="36"/>
        <v>#REF!</v>
      </c>
      <c r="Y112" s="51" t="e">
        <f t="shared" si="37"/>
        <v>#REF!</v>
      </c>
      <c r="Z112" s="52" t="e">
        <f t="shared" si="38"/>
        <v>#REF!</v>
      </c>
      <c r="AA112" s="51" t="e">
        <f t="shared" si="39"/>
        <v>#REF!</v>
      </c>
      <c r="AB112" s="129" t="e">
        <f t="shared" si="40"/>
        <v>#REF!</v>
      </c>
      <c r="AC112" s="94"/>
      <c r="AD112" s="14"/>
      <c r="AE112" s="14"/>
      <c r="AF112" s="10"/>
      <c r="AG112" s="19"/>
      <c r="AH112" s="66"/>
      <c r="AI112" s="124"/>
      <c r="AJ112" s="94"/>
      <c r="AK112" s="14"/>
      <c r="AL112" s="14"/>
      <c r="AM112" s="10"/>
      <c r="AN112" s="149"/>
      <c r="AO112" s="66"/>
      <c r="AP112" s="124"/>
      <c r="AQ112" s="128"/>
      <c r="AR112" s="14"/>
      <c r="AS112" s="14"/>
      <c r="AT112" s="10"/>
      <c r="AU112" s="149"/>
      <c r="AV112" s="66"/>
      <c r="AW112" s="124"/>
      <c r="AX112" s="128"/>
      <c r="AY112" s="14"/>
      <c r="AZ112" s="14"/>
      <c r="BA112" s="10"/>
      <c r="BB112" s="149"/>
      <c r="BC112" s="66"/>
      <c r="BD112" s="124"/>
      <c r="BE112" s="128"/>
      <c r="BF112" s="14"/>
      <c r="BG112" s="14"/>
      <c r="BH112" s="10"/>
      <c r="BI112" s="149"/>
      <c r="BJ112" s="66"/>
      <c r="BK112" s="124"/>
      <c r="BL112" s="128"/>
      <c r="BM112" s="14"/>
      <c r="BN112" s="14"/>
      <c r="BO112" s="10"/>
      <c r="BP112" s="149"/>
      <c r="BQ112" s="66"/>
      <c r="BR112" s="124"/>
      <c r="BS112" s="128"/>
      <c r="BT112" s="14"/>
      <c r="BU112" s="14"/>
      <c r="BV112" s="10"/>
      <c r="BW112" s="149"/>
      <c r="BX112" s="66"/>
      <c r="BY112" s="124"/>
      <c r="BZ112" s="14"/>
      <c r="CA112" s="14"/>
      <c r="CB112" s="10"/>
      <c r="CC112" s="150"/>
      <c r="CD112" s="150"/>
      <c r="CE112" s="151"/>
      <c r="CF112" s="127"/>
      <c r="CG112" s="10"/>
      <c r="CH112" s="154"/>
    </row>
    <row r="113" spans="2:86" ht="12.75">
      <c r="B113" s="45">
        <v>5</v>
      </c>
      <c r="C113" s="5" t="e">
        <f>IF(F113=D$1,0,IF(F113&gt;=F$106,36,#REF!))</f>
        <v>#REF!</v>
      </c>
      <c r="D113" s="5" t="e">
        <f>IF(#REF!=0,0,IF(F113=D$1,0,1/#REF!))</f>
        <v>#REF!</v>
      </c>
      <c r="E113" s="60" t="e">
        <f t="shared" si="41"/>
        <v>#REF!</v>
      </c>
      <c r="F113" s="662" t="e">
        <f>IF(#REF!=0,$D$1,#REF!)</f>
        <v>#REF!</v>
      </c>
      <c r="G113" s="663"/>
      <c r="H113" s="656" t="e">
        <f>IF(#REF!=0,$D$1,#REF!)</f>
        <v>#REF!</v>
      </c>
      <c r="I113" s="656"/>
      <c r="J113" s="657" t="e">
        <f>#REF!</f>
        <v>#REF!</v>
      </c>
      <c r="K113" s="588"/>
      <c r="L113" s="47" t="e">
        <f>#REF!</f>
        <v>#REF!</v>
      </c>
      <c r="M113" s="47" t="e">
        <f>#REF!</f>
        <v>#REF!</v>
      </c>
      <c r="N113" s="53" t="e">
        <f t="shared" si="42"/>
        <v>#REF!</v>
      </c>
      <c r="O113" s="51" t="e">
        <f t="shared" si="43"/>
        <v>#REF!</v>
      </c>
      <c r="P113" s="52" t="e">
        <f t="shared" si="44"/>
        <v>#REF!</v>
      </c>
      <c r="Q113" s="51" t="e">
        <f t="shared" si="29"/>
        <v>#REF!</v>
      </c>
      <c r="R113" s="52" t="e">
        <f t="shared" si="30"/>
        <v>#REF!</v>
      </c>
      <c r="S113" s="51" t="e">
        <f t="shared" si="31"/>
        <v>#REF!</v>
      </c>
      <c r="T113" s="52" t="e">
        <f t="shared" si="32"/>
        <v>#REF!</v>
      </c>
      <c r="U113" s="51" t="e">
        <f t="shared" si="33"/>
        <v>#REF!</v>
      </c>
      <c r="V113" s="52" t="e">
        <f t="shared" si="34"/>
        <v>#REF!</v>
      </c>
      <c r="W113" s="51" t="e">
        <f t="shared" si="35"/>
        <v>#REF!</v>
      </c>
      <c r="X113" s="52" t="e">
        <f t="shared" si="36"/>
        <v>#REF!</v>
      </c>
      <c r="Y113" s="51" t="e">
        <f t="shared" si="37"/>
        <v>#REF!</v>
      </c>
      <c r="Z113" s="52" t="e">
        <f t="shared" si="38"/>
        <v>#REF!</v>
      </c>
      <c r="AA113" s="51" t="e">
        <f t="shared" si="39"/>
        <v>#REF!</v>
      </c>
      <c r="AB113" s="129" t="e">
        <f t="shared" si="40"/>
        <v>#REF!</v>
      </c>
      <c r="AC113" s="94"/>
      <c r="AD113" s="14"/>
      <c r="AE113" s="14"/>
      <c r="AF113" s="10"/>
      <c r="AG113" s="19"/>
      <c r="AH113" s="66"/>
      <c r="AI113" s="124"/>
      <c r="AJ113" s="94"/>
      <c r="AK113" s="14"/>
      <c r="AL113" s="14"/>
      <c r="AM113" s="10"/>
      <c r="AN113" s="149"/>
      <c r="AO113" s="66"/>
      <c r="AP113" s="124"/>
      <c r="AQ113" s="128"/>
      <c r="AR113" s="14"/>
      <c r="AS113" s="14"/>
      <c r="AT113" s="10"/>
      <c r="AU113" s="149"/>
      <c r="AV113" s="66"/>
      <c r="AW113" s="124"/>
      <c r="AX113" s="128"/>
      <c r="AY113" s="14"/>
      <c r="AZ113" s="14"/>
      <c r="BA113" s="10"/>
      <c r="BB113" s="149"/>
      <c r="BC113" s="66"/>
      <c r="BD113" s="124"/>
      <c r="BE113" s="128"/>
      <c r="BF113" s="14"/>
      <c r="BG113" s="14"/>
      <c r="BH113" s="10"/>
      <c r="BI113" s="149"/>
      <c r="BJ113" s="66"/>
      <c r="BK113" s="124"/>
      <c r="BL113" s="128"/>
      <c r="BM113" s="14"/>
      <c r="BN113" s="14"/>
      <c r="BO113" s="10"/>
      <c r="BP113" s="149"/>
      <c r="BQ113" s="66"/>
      <c r="BR113" s="124"/>
      <c r="BS113" s="128"/>
      <c r="BT113" s="14"/>
      <c r="BU113" s="14"/>
      <c r="BV113" s="10"/>
      <c r="BW113" s="149"/>
      <c r="BX113" s="66"/>
      <c r="BY113" s="124"/>
      <c r="BZ113" s="14"/>
      <c r="CA113" s="14"/>
      <c r="CB113" s="10"/>
      <c r="CC113" s="150"/>
      <c r="CD113" s="150"/>
      <c r="CE113" s="151"/>
      <c r="CF113" s="127"/>
      <c r="CG113" s="10"/>
      <c r="CH113" s="154"/>
    </row>
    <row r="114" spans="2:86" ht="12.75">
      <c r="B114" s="46">
        <v>6</v>
      </c>
      <c r="C114" s="5" t="e">
        <f>IF(F114=D$1,0,IF(F114&gt;=F$106,36,#REF!))</f>
        <v>#REF!</v>
      </c>
      <c r="D114" s="5" t="e">
        <f>IF(#REF!=0,0,IF(F114=D$1,0,1/#REF!))</f>
        <v>#REF!</v>
      </c>
      <c r="E114" s="60" t="e">
        <f t="shared" si="41"/>
        <v>#REF!</v>
      </c>
      <c r="F114" s="662" t="e">
        <f>IF(#REF!=0,$D$1,#REF!)</f>
        <v>#REF!</v>
      </c>
      <c r="G114" s="663"/>
      <c r="H114" s="656" t="e">
        <f>IF(#REF!=0,$D$1,#REF!)</f>
        <v>#REF!</v>
      </c>
      <c r="I114" s="656"/>
      <c r="J114" s="657" t="e">
        <f>#REF!</f>
        <v>#REF!</v>
      </c>
      <c r="K114" s="588"/>
      <c r="L114" s="47" t="e">
        <f>#REF!</f>
        <v>#REF!</v>
      </c>
      <c r="M114" s="47" t="e">
        <f>#REF!</f>
        <v>#REF!</v>
      </c>
      <c r="N114" s="53" t="e">
        <f t="shared" si="42"/>
        <v>#REF!</v>
      </c>
      <c r="O114" s="51" t="e">
        <f t="shared" si="43"/>
        <v>#REF!</v>
      </c>
      <c r="P114" s="52" t="e">
        <f t="shared" si="44"/>
        <v>#REF!</v>
      </c>
      <c r="Q114" s="51" t="e">
        <f t="shared" si="29"/>
        <v>#REF!</v>
      </c>
      <c r="R114" s="52" t="e">
        <f t="shared" si="30"/>
        <v>#REF!</v>
      </c>
      <c r="S114" s="51" t="e">
        <f t="shared" si="31"/>
        <v>#REF!</v>
      </c>
      <c r="T114" s="52" t="e">
        <f t="shared" si="32"/>
        <v>#REF!</v>
      </c>
      <c r="U114" s="51" t="e">
        <f t="shared" si="33"/>
        <v>#REF!</v>
      </c>
      <c r="V114" s="52" t="e">
        <f t="shared" si="34"/>
        <v>#REF!</v>
      </c>
      <c r="W114" s="51" t="e">
        <f t="shared" si="35"/>
        <v>#REF!</v>
      </c>
      <c r="X114" s="52" t="e">
        <f t="shared" si="36"/>
        <v>#REF!</v>
      </c>
      <c r="Y114" s="51" t="e">
        <f t="shared" si="37"/>
        <v>#REF!</v>
      </c>
      <c r="Z114" s="52" t="e">
        <f t="shared" si="38"/>
        <v>#REF!</v>
      </c>
      <c r="AA114" s="51" t="e">
        <f t="shared" si="39"/>
        <v>#REF!</v>
      </c>
      <c r="AB114" s="129" t="e">
        <f t="shared" si="40"/>
        <v>#REF!</v>
      </c>
      <c r="AC114" s="94"/>
      <c r="AD114" s="14"/>
      <c r="AE114" s="14"/>
      <c r="AF114" s="10"/>
      <c r="AG114" s="19"/>
      <c r="AH114" s="66"/>
      <c r="AI114" s="124"/>
      <c r="AJ114" s="94"/>
      <c r="AK114" s="14"/>
      <c r="AL114" s="14"/>
      <c r="AM114" s="10"/>
      <c r="AN114" s="149"/>
      <c r="AO114" s="66"/>
      <c r="AP114" s="124"/>
      <c r="AQ114" s="128"/>
      <c r="AR114" s="14"/>
      <c r="AS114" s="14"/>
      <c r="AT114" s="10"/>
      <c r="AU114" s="149"/>
      <c r="AV114" s="66"/>
      <c r="AW114" s="124"/>
      <c r="AX114" s="128"/>
      <c r="AY114" s="14"/>
      <c r="AZ114" s="14"/>
      <c r="BA114" s="10"/>
      <c r="BB114" s="149"/>
      <c r="BC114" s="66"/>
      <c r="BD114" s="124"/>
      <c r="BE114" s="128"/>
      <c r="BF114" s="14"/>
      <c r="BG114" s="14"/>
      <c r="BH114" s="10"/>
      <c r="BI114" s="149"/>
      <c r="BJ114" s="66"/>
      <c r="BK114" s="124"/>
      <c r="BL114" s="128"/>
      <c r="BM114" s="14"/>
      <c r="BN114" s="14"/>
      <c r="BO114" s="10"/>
      <c r="BP114" s="149"/>
      <c r="BQ114" s="66"/>
      <c r="BR114" s="124"/>
      <c r="BS114" s="128"/>
      <c r="BT114" s="14"/>
      <c r="BU114" s="14"/>
      <c r="BV114" s="10"/>
      <c r="BW114" s="149"/>
      <c r="BX114" s="66"/>
      <c r="BY114" s="124"/>
      <c r="BZ114" s="14"/>
      <c r="CA114" s="14"/>
      <c r="CB114" s="10"/>
      <c r="CC114" s="150"/>
      <c r="CD114" s="150"/>
      <c r="CE114" s="151"/>
      <c r="CF114" s="127"/>
      <c r="CG114" s="10"/>
      <c r="CH114" s="154"/>
    </row>
    <row r="115" spans="2:86" ht="12.75">
      <c r="B115" s="45">
        <v>7</v>
      </c>
      <c r="C115" s="5" t="e">
        <f>IF(F115=D$1,0,IF(F115&gt;=F$106,36,#REF!))</f>
        <v>#REF!</v>
      </c>
      <c r="D115" s="5" t="e">
        <f>IF(#REF!=0,0,IF(F115=D$1,0,1/#REF!))</f>
        <v>#REF!</v>
      </c>
      <c r="E115" s="60" t="e">
        <f t="shared" si="41"/>
        <v>#REF!</v>
      </c>
      <c r="F115" s="662" t="e">
        <f>IF(#REF!=0,$D$1,#REF!)</f>
        <v>#REF!</v>
      </c>
      <c r="G115" s="663"/>
      <c r="H115" s="656" t="e">
        <f>IF(#REF!=0,$D$1,#REF!)</f>
        <v>#REF!</v>
      </c>
      <c r="I115" s="656"/>
      <c r="J115" s="657" t="e">
        <f>#REF!</f>
        <v>#REF!</v>
      </c>
      <c r="K115" s="588"/>
      <c r="L115" s="47" t="e">
        <f>#REF!</f>
        <v>#REF!</v>
      </c>
      <c r="M115" s="47" t="e">
        <f>#REF!</f>
        <v>#REF!</v>
      </c>
      <c r="N115" s="53" t="e">
        <f t="shared" si="42"/>
        <v>#REF!</v>
      </c>
      <c r="O115" s="51" t="e">
        <f t="shared" si="43"/>
        <v>#REF!</v>
      </c>
      <c r="P115" s="52" t="e">
        <f t="shared" si="44"/>
        <v>#REF!</v>
      </c>
      <c r="Q115" s="51" t="e">
        <f t="shared" si="29"/>
        <v>#REF!</v>
      </c>
      <c r="R115" s="52" t="e">
        <f t="shared" si="30"/>
        <v>#REF!</v>
      </c>
      <c r="S115" s="51" t="e">
        <f t="shared" si="31"/>
        <v>#REF!</v>
      </c>
      <c r="T115" s="52" t="e">
        <f t="shared" si="32"/>
        <v>#REF!</v>
      </c>
      <c r="U115" s="51" t="e">
        <f t="shared" si="33"/>
        <v>#REF!</v>
      </c>
      <c r="V115" s="52" t="e">
        <f t="shared" si="34"/>
        <v>#REF!</v>
      </c>
      <c r="W115" s="51" t="e">
        <f t="shared" si="35"/>
        <v>#REF!</v>
      </c>
      <c r="X115" s="52" t="e">
        <f t="shared" si="36"/>
        <v>#REF!</v>
      </c>
      <c r="Y115" s="51" t="e">
        <f t="shared" si="37"/>
        <v>#REF!</v>
      </c>
      <c r="Z115" s="52" t="e">
        <f t="shared" si="38"/>
        <v>#REF!</v>
      </c>
      <c r="AA115" s="51" t="e">
        <f t="shared" si="39"/>
        <v>#REF!</v>
      </c>
      <c r="AB115" s="129" t="e">
        <f t="shared" si="40"/>
        <v>#REF!</v>
      </c>
      <c r="AC115" s="94"/>
      <c r="AD115" s="14"/>
      <c r="AE115" s="14"/>
      <c r="AF115" s="10"/>
      <c r="AG115" s="19"/>
      <c r="AH115" s="66"/>
      <c r="AI115" s="124"/>
      <c r="AJ115" s="94"/>
      <c r="AK115" s="14"/>
      <c r="AL115" s="14"/>
      <c r="AM115" s="10"/>
      <c r="AN115" s="149"/>
      <c r="AO115" s="66"/>
      <c r="AP115" s="124"/>
      <c r="AQ115" s="128"/>
      <c r="AR115" s="14"/>
      <c r="AS115" s="14"/>
      <c r="AT115" s="10"/>
      <c r="AU115" s="149"/>
      <c r="AV115" s="66"/>
      <c r="AW115" s="124"/>
      <c r="AX115" s="128"/>
      <c r="AY115" s="14"/>
      <c r="AZ115" s="14"/>
      <c r="BA115" s="10"/>
      <c r="BB115" s="149"/>
      <c r="BC115" s="66"/>
      <c r="BD115" s="124"/>
      <c r="BE115" s="128"/>
      <c r="BF115" s="14"/>
      <c r="BG115" s="14"/>
      <c r="BH115" s="10"/>
      <c r="BI115" s="149"/>
      <c r="BJ115" s="66"/>
      <c r="BK115" s="124"/>
      <c r="BL115" s="128"/>
      <c r="BM115" s="14"/>
      <c r="BN115" s="14"/>
      <c r="BO115" s="10"/>
      <c r="BP115" s="149"/>
      <c r="BQ115" s="66"/>
      <c r="BR115" s="124"/>
      <c r="BS115" s="128"/>
      <c r="BT115" s="14"/>
      <c r="BU115" s="14"/>
      <c r="BV115" s="10"/>
      <c r="BW115" s="149"/>
      <c r="BX115" s="66"/>
      <c r="BY115" s="124"/>
      <c r="BZ115" s="14"/>
      <c r="CA115" s="14"/>
      <c r="CB115" s="10"/>
      <c r="CC115" s="150"/>
      <c r="CD115" s="150"/>
      <c r="CE115" s="151"/>
      <c r="CF115" s="127"/>
      <c r="CG115" s="10"/>
      <c r="CH115" s="154"/>
    </row>
    <row r="116" spans="2:86" ht="12.75">
      <c r="B116" s="46">
        <v>8</v>
      </c>
      <c r="C116" s="5" t="e">
        <f>IF(F116=D$1,0,IF(F116&gt;=F$106,36,#REF!))</f>
        <v>#REF!</v>
      </c>
      <c r="D116" s="5" t="e">
        <f>IF(#REF!=0,0,IF(F116=D$1,0,1/#REF!))</f>
        <v>#REF!</v>
      </c>
      <c r="E116" s="60" t="e">
        <f t="shared" si="41"/>
        <v>#REF!</v>
      </c>
      <c r="F116" s="662" t="e">
        <f>IF(#REF!=0,$D$1,#REF!)</f>
        <v>#REF!</v>
      </c>
      <c r="G116" s="663"/>
      <c r="H116" s="656" t="e">
        <f>IF(#REF!=0,$D$1,#REF!)</f>
        <v>#REF!</v>
      </c>
      <c r="I116" s="656"/>
      <c r="J116" s="657" t="e">
        <f>#REF!</f>
        <v>#REF!</v>
      </c>
      <c r="K116" s="588"/>
      <c r="L116" s="47" t="e">
        <f>#REF!</f>
        <v>#REF!</v>
      </c>
      <c r="M116" s="47" t="e">
        <f>#REF!</f>
        <v>#REF!</v>
      </c>
      <c r="N116" s="53" t="e">
        <f t="shared" si="42"/>
        <v>#REF!</v>
      </c>
      <c r="O116" s="51" t="e">
        <f t="shared" si="43"/>
        <v>#REF!</v>
      </c>
      <c r="P116" s="52" t="e">
        <f t="shared" si="44"/>
        <v>#REF!</v>
      </c>
      <c r="Q116" s="51" t="e">
        <f t="shared" si="29"/>
        <v>#REF!</v>
      </c>
      <c r="R116" s="52" t="e">
        <f t="shared" si="30"/>
        <v>#REF!</v>
      </c>
      <c r="S116" s="51" t="e">
        <f t="shared" si="31"/>
        <v>#REF!</v>
      </c>
      <c r="T116" s="52" t="e">
        <f t="shared" si="32"/>
        <v>#REF!</v>
      </c>
      <c r="U116" s="51" t="e">
        <f t="shared" si="33"/>
        <v>#REF!</v>
      </c>
      <c r="V116" s="52" t="e">
        <f t="shared" si="34"/>
        <v>#REF!</v>
      </c>
      <c r="W116" s="51" t="e">
        <f t="shared" si="35"/>
        <v>#REF!</v>
      </c>
      <c r="X116" s="52" t="e">
        <f t="shared" si="36"/>
        <v>#REF!</v>
      </c>
      <c r="Y116" s="51" t="e">
        <f t="shared" si="37"/>
        <v>#REF!</v>
      </c>
      <c r="Z116" s="52" t="e">
        <f t="shared" si="38"/>
        <v>#REF!</v>
      </c>
      <c r="AA116" s="51" t="e">
        <f t="shared" si="39"/>
        <v>#REF!</v>
      </c>
      <c r="AB116" s="129" t="e">
        <f t="shared" si="40"/>
        <v>#REF!</v>
      </c>
      <c r="AC116" s="94"/>
      <c r="AD116" s="14"/>
      <c r="AE116" s="14"/>
      <c r="AF116" s="10"/>
      <c r="AG116" s="19"/>
      <c r="AH116" s="66"/>
      <c r="AI116" s="124"/>
      <c r="AJ116" s="94"/>
      <c r="AK116" s="14"/>
      <c r="AL116" s="14"/>
      <c r="AM116" s="10"/>
      <c r="AN116" s="149"/>
      <c r="AO116" s="66"/>
      <c r="AP116" s="124"/>
      <c r="AQ116" s="128"/>
      <c r="AR116" s="14"/>
      <c r="AS116" s="14"/>
      <c r="AT116" s="10"/>
      <c r="AU116" s="149"/>
      <c r="AV116" s="66"/>
      <c r="AW116" s="124"/>
      <c r="AX116" s="128"/>
      <c r="AY116" s="14"/>
      <c r="AZ116" s="14"/>
      <c r="BA116" s="10"/>
      <c r="BB116" s="149"/>
      <c r="BC116" s="66"/>
      <c r="BD116" s="124"/>
      <c r="BE116" s="128"/>
      <c r="BF116" s="14"/>
      <c r="BG116" s="14"/>
      <c r="BH116" s="10"/>
      <c r="BI116" s="149"/>
      <c r="BJ116" s="66"/>
      <c r="BK116" s="124"/>
      <c r="BL116" s="128"/>
      <c r="BM116" s="14"/>
      <c r="BN116" s="14"/>
      <c r="BO116" s="10"/>
      <c r="BP116" s="149"/>
      <c r="BQ116" s="66"/>
      <c r="BR116" s="124"/>
      <c r="BS116" s="128"/>
      <c r="BT116" s="14"/>
      <c r="BU116" s="14"/>
      <c r="BV116" s="10"/>
      <c r="BW116" s="149"/>
      <c r="BX116" s="66"/>
      <c r="BY116" s="124"/>
      <c r="BZ116" s="14"/>
      <c r="CA116" s="14"/>
      <c r="CB116" s="10"/>
      <c r="CC116" s="150"/>
      <c r="CD116" s="150"/>
      <c r="CE116" s="151"/>
      <c r="CF116" s="127"/>
      <c r="CG116" s="10"/>
      <c r="CH116" s="154"/>
    </row>
    <row r="117" spans="2:86" ht="12.75">
      <c r="B117" s="45">
        <v>9</v>
      </c>
      <c r="C117" s="5" t="e">
        <f>IF(F117=D$1,0,IF(F117&gt;=F$106,36,#REF!))</f>
        <v>#REF!</v>
      </c>
      <c r="D117" s="5" t="e">
        <f>IF(#REF!=0,0,IF(F117=D$1,0,1/#REF!))</f>
        <v>#REF!</v>
      </c>
      <c r="E117" s="60" t="e">
        <f t="shared" si="41"/>
        <v>#REF!</v>
      </c>
      <c r="F117" s="662" t="e">
        <f>IF(#REF!=0,$D$1,#REF!)</f>
        <v>#REF!</v>
      </c>
      <c r="G117" s="663"/>
      <c r="H117" s="656" t="e">
        <f>IF(#REF!=0,$D$1,#REF!)</f>
        <v>#REF!</v>
      </c>
      <c r="I117" s="656"/>
      <c r="J117" s="657" t="e">
        <f>#REF!</f>
        <v>#REF!</v>
      </c>
      <c r="K117" s="588"/>
      <c r="L117" s="47" t="e">
        <f>#REF!</f>
        <v>#REF!</v>
      </c>
      <c r="M117" s="47" t="e">
        <f>#REF!</f>
        <v>#REF!</v>
      </c>
      <c r="N117" s="53" t="e">
        <f t="shared" si="42"/>
        <v>#REF!</v>
      </c>
      <c r="O117" s="51" t="e">
        <f t="shared" si="43"/>
        <v>#REF!</v>
      </c>
      <c r="P117" s="52" t="e">
        <f t="shared" si="44"/>
        <v>#REF!</v>
      </c>
      <c r="Q117" s="51" t="e">
        <f t="shared" si="29"/>
        <v>#REF!</v>
      </c>
      <c r="R117" s="52" t="e">
        <f t="shared" si="30"/>
        <v>#REF!</v>
      </c>
      <c r="S117" s="51" t="e">
        <f t="shared" si="31"/>
        <v>#REF!</v>
      </c>
      <c r="T117" s="52" t="e">
        <f t="shared" si="32"/>
        <v>#REF!</v>
      </c>
      <c r="U117" s="51" t="e">
        <f t="shared" si="33"/>
        <v>#REF!</v>
      </c>
      <c r="V117" s="52" t="e">
        <f t="shared" si="34"/>
        <v>#REF!</v>
      </c>
      <c r="W117" s="51" t="e">
        <f t="shared" si="35"/>
        <v>#REF!</v>
      </c>
      <c r="X117" s="52" t="e">
        <f t="shared" si="36"/>
        <v>#REF!</v>
      </c>
      <c r="Y117" s="51" t="e">
        <f t="shared" si="37"/>
        <v>#REF!</v>
      </c>
      <c r="Z117" s="52" t="e">
        <f t="shared" si="38"/>
        <v>#REF!</v>
      </c>
      <c r="AA117" s="51" t="e">
        <f t="shared" si="39"/>
        <v>#REF!</v>
      </c>
      <c r="AB117" s="129" t="e">
        <f t="shared" si="40"/>
        <v>#REF!</v>
      </c>
      <c r="AC117" s="94"/>
      <c r="AD117" s="14"/>
      <c r="AE117" s="14"/>
      <c r="AF117" s="10"/>
      <c r="AG117" s="19"/>
      <c r="AH117" s="66"/>
      <c r="AI117" s="124"/>
      <c r="AJ117" s="94"/>
      <c r="AK117" s="14"/>
      <c r="AL117" s="14"/>
      <c r="AM117" s="10"/>
      <c r="AN117" s="149"/>
      <c r="AO117" s="66"/>
      <c r="AP117" s="124"/>
      <c r="AQ117" s="128"/>
      <c r="AR117" s="14"/>
      <c r="AS117" s="14"/>
      <c r="AT117" s="10"/>
      <c r="AU117" s="149"/>
      <c r="AV117" s="66"/>
      <c r="AW117" s="124"/>
      <c r="AX117" s="128"/>
      <c r="AY117" s="14"/>
      <c r="AZ117" s="14"/>
      <c r="BA117" s="10"/>
      <c r="BB117" s="149"/>
      <c r="BC117" s="66"/>
      <c r="BD117" s="124"/>
      <c r="BE117" s="128"/>
      <c r="BF117" s="14"/>
      <c r="BG117" s="14"/>
      <c r="BH117" s="10"/>
      <c r="BI117" s="149"/>
      <c r="BJ117" s="66"/>
      <c r="BK117" s="124"/>
      <c r="BL117" s="128"/>
      <c r="BM117" s="14"/>
      <c r="BN117" s="14"/>
      <c r="BO117" s="10"/>
      <c r="BP117" s="149"/>
      <c r="BQ117" s="66"/>
      <c r="BR117" s="124"/>
      <c r="BS117" s="128"/>
      <c r="BT117" s="14"/>
      <c r="BU117" s="14"/>
      <c r="BV117" s="10"/>
      <c r="BW117" s="149"/>
      <c r="BX117" s="66"/>
      <c r="BY117" s="124"/>
      <c r="BZ117" s="14"/>
      <c r="CA117" s="14"/>
      <c r="CB117" s="10"/>
      <c r="CC117" s="150"/>
      <c r="CD117" s="150"/>
      <c r="CE117" s="151"/>
      <c r="CF117" s="127"/>
      <c r="CG117" s="10"/>
      <c r="CH117" s="154"/>
    </row>
    <row r="118" spans="2:86" ht="12.75">
      <c r="B118" s="46">
        <v>10</v>
      </c>
      <c r="C118" s="5" t="e">
        <f>IF(F118=D$1,0,IF(F118&gt;=F$106,36,#REF!))</f>
        <v>#REF!</v>
      </c>
      <c r="D118" s="5" t="e">
        <f>IF(#REF!=0,0,IF(F118=D$1,0,1/#REF!))</f>
        <v>#REF!</v>
      </c>
      <c r="E118" s="60" t="e">
        <f t="shared" si="41"/>
        <v>#REF!</v>
      </c>
      <c r="F118" s="662" t="e">
        <f>IF(#REF!=0,$D$1,#REF!)</f>
        <v>#REF!</v>
      </c>
      <c r="G118" s="663"/>
      <c r="H118" s="656" t="e">
        <f>IF(#REF!=0,$D$1,#REF!)</f>
        <v>#REF!</v>
      </c>
      <c r="I118" s="656"/>
      <c r="J118" s="657" t="e">
        <f>#REF!</f>
        <v>#REF!</v>
      </c>
      <c r="K118" s="588"/>
      <c r="L118" s="47" t="e">
        <f>#REF!</f>
        <v>#REF!</v>
      </c>
      <c r="M118" s="47" t="e">
        <f>#REF!</f>
        <v>#REF!</v>
      </c>
      <c r="N118" s="53" t="e">
        <f t="shared" si="42"/>
        <v>#REF!</v>
      </c>
      <c r="O118" s="51" t="e">
        <f t="shared" si="43"/>
        <v>#REF!</v>
      </c>
      <c r="P118" s="52" t="e">
        <f t="shared" si="44"/>
        <v>#REF!</v>
      </c>
      <c r="Q118" s="51" t="e">
        <f t="shared" si="29"/>
        <v>#REF!</v>
      </c>
      <c r="R118" s="52" t="e">
        <f t="shared" si="30"/>
        <v>#REF!</v>
      </c>
      <c r="S118" s="51" t="e">
        <f t="shared" si="31"/>
        <v>#REF!</v>
      </c>
      <c r="T118" s="52" t="e">
        <f t="shared" si="32"/>
        <v>#REF!</v>
      </c>
      <c r="U118" s="51" t="e">
        <f t="shared" si="33"/>
        <v>#REF!</v>
      </c>
      <c r="V118" s="52" t="e">
        <f t="shared" si="34"/>
        <v>#REF!</v>
      </c>
      <c r="W118" s="51" t="e">
        <f t="shared" si="35"/>
        <v>#REF!</v>
      </c>
      <c r="X118" s="52" t="e">
        <f t="shared" si="36"/>
        <v>#REF!</v>
      </c>
      <c r="Y118" s="51" t="e">
        <f t="shared" si="37"/>
        <v>#REF!</v>
      </c>
      <c r="Z118" s="52" t="e">
        <f t="shared" si="38"/>
        <v>#REF!</v>
      </c>
      <c r="AA118" s="51" t="e">
        <f t="shared" si="39"/>
        <v>#REF!</v>
      </c>
      <c r="AB118" s="129" t="e">
        <f t="shared" si="40"/>
        <v>#REF!</v>
      </c>
      <c r="AC118" s="94"/>
      <c r="AD118" s="14"/>
      <c r="AE118" s="14"/>
      <c r="AF118" s="10"/>
      <c r="AG118" s="19"/>
      <c r="AH118" s="66"/>
      <c r="AI118" s="124"/>
      <c r="AJ118" s="94"/>
      <c r="AK118" s="14"/>
      <c r="AL118" s="14"/>
      <c r="AM118" s="10"/>
      <c r="AN118" s="149"/>
      <c r="AO118" s="66"/>
      <c r="AP118" s="124"/>
      <c r="AQ118" s="128"/>
      <c r="AR118" s="14"/>
      <c r="AS118" s="14"/>
      <c r="AT118" s="10"/>
      <c r="AU118" s="149"/>
      <c r="AV118" s="66"/>
      <c r="AW118" s="124"/>
      <c r="AX118" s="128"/>
      <c r="AY118" s="14"/>
      <c r="AZ118" s="14"/>
      <c r="BA118" s="10"/>
      <c r="BB118" s="149"/>
      <c r="BC118" s="66"/>
      <c r="BD118" s="124"/>
      <c r="BE118" s="128"/>
      <c r="BF118" s="14"/>
      <c r="BG118" s="14"/>
      <c r="BH118" s="10"/>
      <c r="BI118" s="149"/>
      <c r="BJ118" s="66"/>
      <c r="BK118" s="124"/>
      <c r="BL118" s="128"/>
      <c r="BM118" s="14"/>
      <c r="BN118" s="14"/>
      <c r="BO118" s="10"/>
      <c r="BP118" s="149"/>
      <c r="BQ118" s="66"/>
      <c r="BR118" s="124"/>
      <c r="BS118" s="128"/>
      <c r="BT118" s="14"/>
      <c r="BU118" s="14"/>
      <c r="BV118" s="10"/>
      <c r="BW118" s="149"/>
      <c r="BX118" s="66"/>
      <c r="BY118" s="124"/>
      <c r="BZ118" s="14"/>
      <c r="CA118" s="14"/>
      <c r="CB118" s="10"/>
      <c r="CC118" s="150"/>
      <c r="CD118" s="150"/>
      <c r="CE118" s="151"/>
      <c r="CF118" s="127"/>
      <c r="CG118" s="10"/>
      <c r="CH118" s="154"/>
    </row>
    <row r="119" spans="2:86" ht="12.75">
      <c r="B119" s="45">
        <v>11</v>
      </c>
      <c r="C119" s="5" t="e">
        <f>IF(F119=D$1,0,IF(F119&gt;=F$106,36,#REF!))</f>
        <v>#REF!</v>
      </c>
      <c r="D119" s="5" t="e">
        <f>IF(#REF!=0,0,IF(F119=D$1,0,1/#REF!))</f>
        <v>#REF!</v>
      </c>
      <c r="E119" s="60" t="e">
        <f t="shared" si="41"/>
        <v>#REF!</v>
      </c>
      <c r="F119" s="662" t="e">
        <f>IF(#REF!=0,$D$1,#REF!)</f>
        <v>#REF!</v>
      </c>
      <c r="G119" s="663"/>
      <c r="H119" s="656" t="e">
        <f>IF(#REF!=0,$D$1,#REF!)</f>
        <v>#REF!</v>
      </c>
      <c r="I119" s="656"/>
      <c r="J119" s="657" t="e">
        <f>#REF!</f>
        <v>#REF!</v>
      </c>
      <c r="K119" s="588"/>
      <c r="L119" s="47" t="e">
        <f>#REF!</f>
        <v>#REF!</v>
      </c>
      <c r="M119" s="47" t="e">
        <f>#REF!</f>
        <v>#REF!</v>
      </c>
      <c r="N119" s="53" t="e">
        <f t="shared" si="42"/>
        <v>#REF!</v>
      </c>
      <c r="O119" s="51" t="e">
        <f t="shared" si="43"/>
        <v>#REF!</v>
      </c>
      <c r="P119" s="52" t="e">
        <f t="shared" si="44"/>
        <v>#REF!</v>
      </c>
      <c r="Q119" s="51" t="e">
        <f t="shared" si="29"/>
        <v>#REF!</v>
      </c>
      <c r="R119" s="52" t="e">
        <f t="shared" si="30"/>
        <v>#REF!</v>
      </c>
      <c r="S119" s="51" t="e">
        <f t="shared" si="31"/>
        <v>#REF!</v>
      </c>
      <c r="T119" s="52" t="e">
        <f t="shared" si="32"/>
        <v>#REF!</v>
      </c>
      <c r="U119" s="51" t="e">
        <f t="shared" si="33"/>
        <v>#REF!</v>
      </c>
      <c r="V119" s="52" t="e">
        <f t="shared" si="34"/>
        <v>#REF!</v>
      </c>
      <c r="W119" s="51" t="e">
        <f t="shared" si="35"/>
        <v>#REF!</v>
      </c>
      <c r="X119" s="52" t="e">
        <f t="shared" si="36"/>
        <v>#REF!</v>
      </c>
      <c r="Y119" s="51" t="e">
        <f t="shared" si="37"/>
        <v>#REF!</v>
      </c>
      <c r="Z119" s="52" t="e">
        <f t="shared" si="38"/>
        <v>#REF!</v>
      </c>
      <c r="AA119" s="51" t="e">
        <f t="shared" si="39"/>
        <v>#REF!</v>
      </c>
      <c r="AB119" s="129" t="e">
        <f t="shared" si="40"/>
        <v>#REF!</v>
      </c>
      <c r="AC119" s="94"/>
      <c r="AD119" s="14"/>
      <c r="AE119" s="14"/>
      <c r="AF119" s="10"/>
      <c r="AG119" s="19"/>
      <c r="AH119" s="66"/>
      <c r="AI119" s="124"/>
      <c r="AJ119" s="94"/>
      <c r="AK119" s="14"/>
      <c r="AL119" s="14"/>
      <c r="AM119" s="10"/>
      <c r="AN119" s="149"/>
      <c r="AO119" s="66"/>
      <c r="AP119" s="124"/>
      <c r="AQ119" s="128"/>
      <c r="AR119" s="14"/>
      <c r="AS119" s="14"/>
      <c r="AT119" s="10"/>
      <c r="AU119" s="149"/>
      <c r="AV119" s="66"/>
      <c r="AW119" s="124"/>
      <c r="AX119" s="128"/>
      <c r="AY119" s="14"/>
      <c r="AZ119" s="14"/>
      <c r="BA119" s="10"/>
      <c r="BB119" s="149"/>
      <c r="BC119" s="66"/>
      <c r="BD119" s="124"/>
      <c r="BE119" s="128"/>
      <c r="BF119" s="14"/>
      <c r="BG119" s="14"/>
      <c r="BH119" s="10"/>
      <c r="BI119" s="149"/>
      <c r="BJ119" s="66"/>
      <c r="BK119" s="124"/>
      <c r="BL119" s="128"/>
      <c r="BM119" s="14"/>
      <c r="BN119" s="14"/>
      <c r="BO119" s="10"/>
      <c r="BP119" s="149"/>
      <c r="BQ119" s="66"/>
      <c r="BR119" s="124"/>
      <c r="BS119" s="128"/>
      <c r="BT119" s="14"/>
      <c r="BU119" s="14"/>
      <c r="BV119" s="10"/>
      <c r="BW119" s="149"/>
      <c r="BX119" s="66"/>
      <c r="BY119" s="124"/>
      <c r="BZ119" s="14"/>
      <c r="CA119" s="14"/>
      <c r="CB119" s="10"/>
      <c r="CC119" s="150"/>
      <c r="CD119" s="150"/>
      <c r="CE119" s="151"/>
      <c r="CF119" s="127"/>
      <c r="CG119" s="10"/>
      <c r="CH119" s="154"/>
    </row>
    <row r="120" spans="2:86" ht="12.75">
      <c r="B120" s="46">
        <v>12</v>
      </c>
      <c r="C120" s="5" t="e">
        <f>IF(F120=D$1,0,IF(F120&gt;=F$106,36,#REF!))</f>
        <v>#REF!</v>
      </c>
      <c r="D120" s="5" t="e">
        <f>IF(#REF!=0,0,IF(F120=D$1,0,1/#REF!))</f>
        <v>#REF!</v>
      </c>
      <c r="E120" s="60" t="e">
        <f t="shared" si="41"/>
        <v>#REF!</v>
      </c>
      <c r="F120" s="662" t="e">
        <f>IF(#REF!=0,$D$1,#REF!)</f>
        <v>#REF!</v>
      </c>
      <c r="G120" s="663"/>
      <c r="H120" s="656" t="e">
        <f>IF(#REF!=0,$D$1,#REF!)</f>
        <v>#REF!</v>
      </c>
      <c r="I120" s="656"/>
      <c r="J120" s="657" t="e">
        <f>#REF!</f>
        <v>#REF!</v>
      </c>
      <c r="K120" s="588"/>
      <c r="L120" s="47" t="e">
        <f>#REF!</f>
        <v>#REF!</v>
      </c>
      <c r="M120" s="47" t="e">
        <f>#REF!</f>
        <v>#REF!</v>
      </c>
      <c r="N120" s="53" t="e">
        <f t="shared" si="42"/>
        <v>#REF!</v>
      </c>
      <c r="O120" s="51" t="e">
        <f t="shared" si="43"/>
        <v>#REF!</v>
      </c>
      <c r="P120" s="52" t="e">
        <f t="shared" si="44"/>
        <v>#REF!</v>
      </c>
      <c r="Q120" s="51" t="e">
        <f t="shared" si="29"/>
        <v>#REF!</v>
      </c>
      <c r="R120" s="52" t="e">
        <f t="shared" si="30"/>
        <v>#REF!</v>
      </c>
      <c r="S120" s="51" t="e">
        <f t="shared" si="31"/>
        <v>#REF!</v>
      </c>
      <c r="T120" s="52" t="e">
        <f t="shared" si="32"/>
        <v>#REF!</v>
      </c>
      <c r="U120" s="51" t="e">
        <f t="shared" si="33"/>
        <v>#REF!</v>
      </c>
      <c r="V120" s="52" t="e">
        <f t="shared" si="34"/>
        <v>#REF!</v>
      </c>
      <c r="W120" s="51" t="e">
        <f t="shared" si="35"/>
        <v>#REF!</v>
      </c>
      <c r="X120" s="52" t="e">
        <f t="shared" si="36"/>
        <v>#REF!</v>
      </c>
      <c r="Y120" s="51" t="e">
        <f t="shared" si="37"/>
        <v>#REF!</v>
      </c>
      <c r="Z120" s="52" t="e">
        <f t="shared" si="38"/>
        <v>#REF!</v>
      </c>
      <c r="AA120" s="51" t="e">
        <f t="shared" si="39"/>
        <v>#REF!</v>
      </c>
      <c r="AB120" s="129" t="e">
        <f t="shared" si="40"/>
        <v>#REF!</v>
      </c>
      <c r="AC120" s="94"/>
      <c r="AD120" s="14"/>
      <c r="AE120" s="14"/>
      <c r="AF120" s="10"/>
      <c r="AG120" s="19"/>
      <c r="AH120" s="66"/>
      <c r="AI120" s="124"/>
      <c r="AJ120" s="94"/>
      <c r="AK120" s="14"/>
      <c r="AL120" s="14"/>
      <c r="AM120" s="10"/>
      <c r="AN120" s="149"/>
      <c r="AO120" s="66"/>
      <c r="AP120" s="124"/>
      <c r="AQ120" s="128"/>
      <c r="AR120" s="14"/>
      <c r="AS120" s="14"/>
      <c r="AT120" s="10"/>
      <c r="AU120" s="149"/>
      <c r="AV120" s="66"/>
      <c r="AW120" s="124"/>
      <c r="AX120" s="128"/>
      <c r="AY120" s="14"/>
      <c r="AZ120" s="14"/>
      <c r="BA120" s="10"/>
      <c r="BB120" s="149"/>
      <c r="BC120" s="66"/>
      <c r="BD120" s="124"/>
      <c r="BE120" s="128"/>
      <c r="BF120" s="14"/>
      <c r="BG120" s="14"/>
      <c r="BH120" s="10"/>
      <c r="BI120" s="149"/>
      <c r="BJ120" s="66"/>
      <c r="BK120" s="124"/>
      <c r="BL120" s="128"/>
      <c r="BM120" s="14"/>
      <c r="BN120" s="14"/>
      <c r="BO120" s="10"/>
      <c r="BP120" s="149"/>
      <c r="BQ120" s="66"/>
      <c r="BR120" s="124"/>
      <c r="BS120" s="128"/>
      <c r="BT120" s="14"/>
      <c r="BU120" s="14"/>
      <c r="BV120" s="10"/>
      <c r="BW120" s="149"/>
      <c r="BX120" s="66"/>
      <c r="BY120" s="124"/>
      <c r="BZ120" s="14"/>
      <c r="CA120" s="14"/>
      <c r="CB120" s="10"/>
      <c r="CC120" s="150"/>
      <c r="CD120" s="150"/>
      <c r="CE120" s="151"/>
      <c r="CF120" s="127"/>
      <c r="CG120" s="10"/>
      <c r="CH120" s="154"/>
    </row>
    <row r="121" spans="2:86" ht="12.75">
      <c r="B121" s="45">
        <v>13</v>
      </c>
      <c r="C121" s="5" t="e">
        <f>IF(F121=D$1,0,IF(F121&gt;=F$106,36,#REF!))</f>
        <v>#REF!</v>
      </c>
      <c r="D121" s="5" t="e">
        <f>IF(#REF!=0,0,IF(F121=D$1,0,1/#REF!))</f>
        <v>#REF!</v>
      </c>
      <c r="E121" s="60" t="e">
        <f t="shared" si="41"/>
        <v>#REF!</v>
      </c>
      <c r="F121" s="662" t="e">
        <f>IF(#REF!=0,$D$1,#REF!)</f>
        <v>#REF!</v>
      </c>
      <c r="G121" s="663"/>
      <c r="H121" s="656" t="e">
        <f>IF(#REF!=0,$D$1,#REF!)</f>
        <v>#REF!</v>
      </c>
      <c r="I121" s="656"/>
      <c r="J121" s="657" t="e">
        <f>#REF!</f>
        <v>#REF!</v>
      </c>
      <c r="K121" s="588"/>
      <c r="L121" s="47" t="e">
        <f>#REF!</f>
        <v>#REF!</v>
      </c>
      <c r="M121" s="47" t="e">
        <f>#REF!</f>
        <v>#REF!</v>
      </c>
      <c r="N121" s="53" t="e">
        <f t="shared" si="42"/>
        <v>#REF!</v>
      </c>
      <c r="O121" s="51" t="e">
        <f t="shared" si="43"/>
        <v>#REF!</v>
      </c>
      <c r="P121" s="52" t="e">
        <f t="shared" si="44"/>
        <v>#REF!</v>
      </c>
      <c r="Q121" s="51" t="e">
        <f t="shared" si="29"/>
        <v>#REF!</v>
      </c>
      <c r="R121" s="52" t="e">
        <f t="shared" si="30"/>
        <v>#REF!</v>
      </c>
      <c r="S121" s="51" t="e">
        <f t="shared" si="31"/>
        <v>#REF!</v>
      </c>
      <c r="T121" s="52" t="e">
        <f t="shared" si="32"/>
        <v>#REF!</v>
      </c>
      <c r="U121" s="51" t="e">
        <f t="shared" si="33"/>
        <v>#REF!</v>
      </c>
      <c r="V121" s="52" t="e">
        <f t="shared" si="34"/>
        <v>#REF!</v>
      </c>
      <c r="W121" s="51" t="e">
        <f t="shared" si="35"/>
        <v>#REF!</v>
      </c>
      <c r="X121" s="52" t="e">
        <f t="shared" si="36"/>
        <v>#REF!</v>
      </c>
      <c r="Y121" s="51" t="e">
        <f t="shared" si="37"/>
        <v>#REF!</v>
      </c>
      <c r="Z121" s="52" t="e">
        <f t="shared" si="38"/>
        <v>#REF!</v>
      </c>
      <c r="AA121" s="51" t="e">
        <f t="shared" si="39"/>
        <v>#REF!</v>
      </c>
      <c r="AB121" s="129" t="e">
        <f t="shared" si="40"/>
        <v>#REF!</v>
      </c>
      <c r="AC121" s="94"/>
      <c r="AD121" s="14"/>
      <c r="AE121" s="14"/>
      <c r="AF121" s="10"/>
      <c r="AG121" s="19"/>
      <c r="AH121" s="66"/>
      <c r="AI121" s="124"/>
      <c r="AJ121" s="94"/>
      <c r="AK121" s="14"/>
      <c r="AL121" s="14"/>
      <c r="AM121" s="10"/>
      <c r="AN121" s="149"/>
      <c r="AO121" s="66"/>
      <c r="AP121" s="124"/>
      <c r="AQ121" s="128"/>
      <c r="AR121" s="14"/>
      <c r="AS121" s="14"/>
      <c r="AT121" s="10"/>
      <c r="AU121" s="149"/>
      <c r="AV121" s="66"/>
      <c r="AW121" s="124"/>
      <c r="AX121" s="128"/>
      <c r="AY121" s="14"/>
      <c r="AZ121" s="14"/>
      <c r="BA121" s="10"/>
      <c r="BB121" s="149"/>
      <c r="BC121" s="66"/>
      <c r="BD121" s="124"/>
      <c r="BE121" s="128"/>
      <c r="BF121" s="14"/>
      <c r="BG121" s="14"/>
      <c r="BH121" s="10"/>
      <c r="BI121" s="149"/>
      <c r="BJ121" s="66"/>
      <c r="BK121" s="124"/>
      <c r="BL121" s="128"/>
      <c r="BM121" s="14"/>
      <c r="BN121" s="14"/>
      <c r="BO121" s="10"/>
      <c r="BP121" s="149"/>
      <c r="BQ121" s="66"/>
      <c r="BR121" s="124"/>
      <c r="BS121" s="128"/>
      <c r="BT121" s="14"/>
      <c r="BU121" s="14"/>
      <c r="BV121" s="10"/>
      <c r="BW121" s="149"/>
      <c r="BX121" s="66"/>
      <c r="BY121" s="124"/>
      <c r="BZ121" s="14"/>
      <c r="CA121" s="14"/>
      <c r="CB121" s="10"/>
      <c r="CC121" s="150"/>
      <c r="CD121" s="150"/>
      <c r="CE121" s="151"/>
      <c r="CF121" s="127"/>
      <c r="CG121" s="10"/>
      <c r="CH121" s="154"/>
    </row>
    <row r="122" spans="2:86" ht="12.75">
      <c r="B122" s="46">
        <v>14</v>
      </c>
      <c r="C122" s="5" t="e">
        <f>IF(F122=D$1,0,IF(F122&gt;=F$106,36,#REF!))</f>
        <v>#REF!</v>
      </c>
      <c r="D122" s="5" t="e">
        <f>IF(#REF!=0,0,IF(F122=D$1,0,1/#REF!))</f>
        <v>#REF!</v>
      </c>
      <c r="E122" s="60" t="e">
        <f t="shared" si="41"/>
        <v>#REF!</v>
      </c>
      <c r="F122" s="662" t="e">
        <f>IF(#REF!=0,$D$1,#REF!)</f>
        <v>#REF!</v>
      </c>
      <c r="G122" s="663"/>
      <c r="H122" s="656" t="e">
        <f>IF(#REF!=0,$D$1,#REF!)</f>
        <v>#REF!</v>
      </c>
      <c r="I122" s="656"/>
      <c r="J122" s="657" t="e">
        <f>#REF!</f>
        <v>#REF!</v>
      </c>
      <c r="K122" s="588"/>
      <c r="L122" s="47" t="e">
        <f>#REF!</f>
        <v>#REF!</v>
      </c>
      <c r="M122" s="47" t="e">
        <f>#REF!</f>
        <v>#REF!</v>
      </c>
      <c r="N122" s="53" t="e">
        <f t="shared" si="42"/>
        <v>#REF!</v>
      </c>
      <c r="O122" s="51" t="e">
        <f t="shared" si="43"/>
        <v>#REF!</v>
      </c>
      <c r="P122" s="52" t="e">
        <f t="shared" si="44"/>
        <v>#REF!</v>
      </c>
      <c r="Q122" s="51" t="e">
        <f t="shared" si="29"/>
        <v>#REF!</v>
      </c>
      <c r="R122" s="52" t="e">
        <f t="shared" si="30"/>
        <v>#REF!</v>
      </c>
      <c r="S122" s="51" t="e">
        <f t="shared" si="31"/>
        <v>#REF!</v>
      </c>
      <c r="T122" s="52" t="e">
        <f t="shared" si="32"/>
        <v>#REF!</v>
      </c>
      <c r="U122" s="51" t="e">
        <f t="shared" si="33"/>
        <v>#REF!</v>
      </c>
      <c r="V122" s="52" t="e">
        <f t="shared" si="34"/>
        <v>#REF!</v>
      </c>
      <c r="W122" s="51" t="e">
        <f t="shared" si="35"/>
        <v>#REF!</v>
      </c>
      <c r="X122" s="52" t="e">
        <f t="shared" si="36"/>
        <v>#REF!</v>
      </c>
      <c r="Y122" s="51" t="e">
        <f t="shared" si="37"/>
        <v>#REF!</v>
      </c>
      <c r="Z122" s="52" t="e">
        <f t="shared" si="38"/>
        <v>#REF!</v>
      </c>
      <c r="AA122" s="51" t="e">
        <f t="shared" si="39"/>
        <v>#REF!</v>
      </c>
      <c r="AB122" s="129" t="e">
        <f t="shared" si="40"/>
        <v>#REF!</v>
      </c>
      <c r="AC122" s="94"/>
      <c r="AD122" s="14"/>
      <c r="AE122" s="14"/>
      <c r="AF122" s="10"/>
      <c r="AG122" s="19"/>
      <c r="AH122" s="66"/>
      <c r="AI122" s="124"/>
      <c r="AJ122" s="94"/>
      <c r="AK122" s="14"/>
      <c r="AL122" s="14"/>
      <c r="AM122" s="10"/>
      <c r="AN122" s="149"/>
      <c r="AO122" s="66"/>
      <c r="AP122" s="124"/>
      <c r="AQ122" s="128"/>
      <c r="AR122" s="14"/>
      <c r="AS122" s="14"/>
      <c r="AT122" s="10"/>
      <c r="AU122" s="149"/>
      <c r="AV122" s="66"/>
      <c r="AW122" s="124"/>
      <c r="AX122" s="128"/>
      <c r="AY122" s="14"/>
      <c r="AZ122" s="14"/>
      <c r="BA122" s="10"/>
      <c r="BB122" s="149"/>
      <c r="BC122" s="66"/>
      <c r="BD122" s="124"/>
      <c r="BE122" s="128"/>
      <c r="BF122" s="14"/>
      <c r="BG122" s="14"/>
      <c r="BH122" s="10"/>
      <c r="BI122" s="149"/>
      <c r="BJ122" s="66"/>
      <c r="BK122" s="124"/>
      <c r="BL122" s="128"/>
      <c r="BM122" s="14"/>
      <c r="BN122" s="14"/>
      <c r="BO122" s="10"/>
      <c r="BP122" s="149"/>
      <c r="BQ122" s="66"/>
      <c r="BR122" s="124"/>
      <c r="BS122" s="128"/>
      <c r="BT122" s="14"/>
      <c r="BU122" s="14"/>
      <c r="BV122" s="10"/>
      <c r="BW122" s="149"/>
      <c r="BX122" s="66"/>
      <c r="BY122" s="124"/>
      <c r="BZ122" s="14"/>
      <c r="CA122" s="14"/>
      <c r="CB122" s="10"/>
      <c r="CC122" s="150"/>
      <c r="CD122" s="150"/>
      <c r="CE122" s="151"/>
      <c r="CF122" s="127"/>
      <c r="CG122" s="10"/>
      <c r="CH122" s="154"/>
    </row>
    <row r="123" spans="2:86" ht="12.75">
      <c r="B123" s="45">
        <v>15</v>
      </c>
      <c r="C123" s="5" t="e">
        <f>IF(F123=D$1,0,IF(F123&gt;=F$106,36,#REF!))</f>
        <v>#REF!</v>
      </c>
      <c r="D123" s="5" t="e">
        <f>IF(#REF!=0,0,IF(F123=D$1,0,1/#REF!))</f>
        <v>#REF!</v>
      </c>
      <c r="E123" s="60" t="e">
        <f t="shared" si="41"/>
        <v>#REF!</v>
      </c>
      <c r="F123" s="662" t="e">
        <f>IF(#REF!=0,$D$1,#REF!)</f>
        <v>#REF!</v>
      </c>
      <c r="G123" s="663"/>
      <c r="H123" s="656" t="e">
        <f>IF(#REF!=0,$D$1,#REF!)</f>
        <v>#REF!</v>
      </c>
      <c r="I123" s="656"/>
      <c r="J123" s="657" t="e">
        <f>#REF!</f>
        <v>#REF!</v>
      </c>
      <c r="K123" s="588"/>
      <c r="L123" s="47" t="e">
        <f>#REF!</f>
        <v>#REF!</v>
      </c>
      <c r="M123" s="47" t="e">
        <f>#REF!</f>
        <v>#REF!</v>
      </c>
      <c r="N123" s="53" t="e">
        <f t="shared" si="42"/>
        <v>#REF!</v>
      </c>
      <c r="O123" s="51" t="e">
        <f t="shared" si="43"/>
        <v>#REF!</v>
      </c>
      <c r="P123" s="52" t="e">
        <f t="shared" si="44"/>
        <v>#REF!</v>
      </c>
      <c r="Q123" s="51" t="e">
        <f t="shared" si="29"/>
        <v>#REF!</v>
      </c>
      <c r="R123" s="52" t="e">
        <f t="shared" si="30"/>
        <v>#REF!</v>
      </c>
      <c r="S123" s="51" t="e">
        <f t="shared" si="31"/>
        <v>#REF!</v>
      </c>
      <c r="T123" s="52" t="e">
        <f t="shared" si="32"/>
        <v>#REF!</v>
      </c>
      <c r="U123" s="51" t="e">
        <f t="shared" si="33"/>
        <v>#REF!</v>
      </c>
      <c r="V123" s="52" t="e">
        <f t="shared" si="34"/>
        <v>#REF!</v>
      </c>
      <c r="W123" s="51" t="e">
        <f t="shared" si="35"/>
        <v>#REF!</v>
      </c>
      <c r="X123" s="52" t="e">
        <f t="shared" si="36"/>
        <v>#REF!</v>
      </c>
      <c r="Y123" s="51" t="e">
        <f t="shared" si="37"/>
        <v>#REF!</v>
      </c>
      <c r="Z123" s="52" t="e">
        <f t="shared" si="38"/>
        <v>#REF!</v>
      </c>
      <c r="AA123" s="51" t="e">
        <f t="shared" si="39"/>
        <v>#REF!</v>
      </c>
      <c r="AB123" s="129" t="e">
        <f t="shared" si="40"/>
        <v>#REF!</v>
      </c>
      <c r="AC123" s="94"/>
      <c r="AD123" s="14"/>
      <c r="AE123" s="14"/>
      <c r="AF123" s="10"/>
      <c r="AG123" s="19"/>
      <c r="AH123" s="66"/>
      <c r="AI123" s="124"/>
      <c r="AJ123" s="94"/>
      <c r="AK123" s="14"/>
      <c r="AL123" s="14"/>
      <c r="AM123" s="10"/>
      <c r="AN123" s="149"/>
      <c r="AO123" s="66"/>
      <c r="AP123" s="124"/>
      <c r="AQ123" s="128"/>
      <c r="AR123" s="14"/>
      <c r="AS123" s="14"/>
      <c r="AT123" s="10"/>
      <c r="AU123" s="149"/>
      <c r="AV123" s="66"/>
      <c r="AW123" s="124"/>
      <c r="AX123" s="128"/>
      <c r="AY123" s="14"/>
      <c r="AZ123" s="14"/>
      <c r="BA123" s="10"/>
      <c r="BB123" s="149"/>
      <c r="BC123" s="66"/>
      <c r="BD123" s="124"/>
      <c r="BE123" s="128"/>
      <c r="BF123" s="14"/>
      <c r="BG123" s="14"/>
      <c r="BH123" s="10"/>
      <c r="BI123" s="149"/>
      <c r="BJ123" s="66"/>
      <c r="BK123" s="124"/>
      <c r="BL123" s="128"/>
      <c r="BM123" s="14"/>
      <c r="BN123" s="14"/>
      <c r="BO123" s="10"/>
      <c r="BP123" s="149"/>
      <c r="BQ123" s="66"/>
      <c r="BR123" s="124"/>
      <c r="BS123" s="128"/>
      <c r="BT123" s="14"/>
      <c r="BU123" s="14"/>
      <c r="BV123" s="10"/>
      <c r="BW123" s="149"/>
      <c r="BX123" s="66"/>
      <c r="BY123" s="124"/>
      <c r="BZ123" s="14"/>
      <c r="CA123" s="14"/>
      <c r="CB123" s="10"/>
      <c r="CC123" s="150"/>
      <c r="CD123" s="150"/>
      <c r="CE123" s="151"/>
      <c r="CF123" s="127"/>
      <c r="CG123" s="10"/>
      <c r="CH123" s="154"/>
    </row>
    <row r="124" spans="2:86" ht="12.75">
      <c r="B124" s="46">
        <v>16</v>
      </c>
      <c r="C124" s="5" t="e">
        <f>IF(F124=D$1,0,IF(F124&gt;=F$106,36,#REF!))</f>
        <v>#REF!</v>
      </c>
      <c r="D124" s="5" t="e">
        <f>IF(#REF!=0,0,IF(F124=D$1,0,1/#REF!))</f>
        <v>#REF!</v>
      </c>
      <c r="E124" s="60" t="e">
        <f t="shared" si="41"/>
        <v>#REF!</v>
      </c>
      <c r="F124" s="662" t="e">
        <f>IF(#REF!=0,$D$1,#REF!)</f>
        <v>#REF!</v>
      </c>
      <c r="G124" s="663"/>
      <c r="H124" s="656" t="e">
        <f>IF(#REF!=0,$D$1,#REF!)</f>
        <v>#REF!</v>
      </c>
      <c r="I124" s="656"/>
      <c r="J124" s="657" t="e">
        <f>#REF!</f>
        <v>#REF!</v>
      </c>
      <c r="K124" s="588"/>
      <c r="L124" s="47" t="e">
        <f>#REF!</f>
        <v>#REF!</v>
      </c>
      <c r="M124" s="47" t="e">
        <f>#REF!</f>
        <v>#REF!</v>
      </c>
      <c r="N124" s="53" t="e">
        <f t="shared" si="42"/>
        <v>#REF!</v>
      </c>
      <c r="O124" s="51" t="e">
        <f t="shared" si="43"/>
        <v>#REF!</v>
      </c>
      <c r="P124" s="52" t="e">
        <f t="shared" si="44"/>
        <v>#REF!</v>
      </c>
      <c r="Q124" s="51" t="e">
        <f t="shared" si="29"/>
        <v>#REF!</v>
      </c>
      <c r="R124" s="52" t="e">
        <f t="shared" si="30"/>
        <v>#REF!</v>
      </c>
      <c r="S124" s="51" t="e">
        <f t="shared" si="31"/>
        <v>#REF!</v>
      </c>
      <c r="T124" s="52" t="e">
        <f t="shared" si="32"/>
        <v>#REF!</v>
      </c>
      <c r="U124" s="51" t="e">
        <f t="shared" si="33"/>
        <v>#REF!</v>
      </c>
      <c r="V124" s="52" t="e">
        <f t="shared" si="34"/>
        <v>#REF!</v>
      </c>
      <c r="W124" s="51" t="e">
        <f t="shared" si="35"/>
        <v>#REF!</v>
      </c>
      <c r="X124" s="52" t="e">
        <f t="shared" si="36"/>
        <v>#REF!</v>
      </c>
      <c r="Y124" s="51" t="e">
        <f t="shared" si="37"/>
        <v>#REF!</v>
      </c>
      <c r="Z124" s="52" t="e">
        <f t="shared" si="38"/>
        <v>#REF!</v>
      </c>
      <c r="AA124" s="51" t="e">
        <f t="shared" si="39"/>
        <v>#REF!</v>
      </c>
      <c r="AB124" s="129" t="e">
        <f t="shared" si="40"/>
        <v>#REF!</v>
      </c>
      <c r="AC124" s="94"/>
      <c r="AD124" s="14"/>
      <c r="AE124" s="14"/>
      <c r="AF124" s="10"/>
      <c r="AG124" s="19"/>
      <c r="AH124" s="66"/>
      <c r="AI124" s="124"/>
      <c r="AJ124" s="94"/>
      <c r="AK124" s="14"/>
      <c r="AL124" s="14"/>
      <c r="AM124" s="10"/>
      <c r="AN124" s="149"/>
      <c r="AO124" s="66"/>
      <c r="AP124" s="124"/>
      <c r="AQ124" s="128"/>
      <c r="AR124" s="14"/>
      <c r="AS124" s="14"/>
      <c r="AT124" s="10"/>
      <c r="AU124" s="149"/>
      <c r="AV124" s="66"/>
      <c r="AW124" s="124"/>
      <c r="AX124" s="128"/>
      <c r="AY124" s="14"/>
      <c r="AZ124" s="14"/>
      <c r="BA124" s="10"/>
      <c r="BB124" s="149"/>
      <c r="BC124" s="66"/>
      <c r="BD124" s="124"/>
      <c r="BE124" s="128"/>
      <c r="BF124" s="14"/>
      <c r="BG124" s="14"/>
      <c r="BH124" s="10"/>
      <c r="BI124" s="149"/>
      <c r="BJ124" s="66"/>
      <c r="BK124" s="124"/>
      <c r="BL124" s="128"/>
      <c r="BM124" s="14"/>
      <c r="BN124" s="14"/>
      <c r="BO124" s="10"/>
      <c r="BP124" s="149"/>
      <c r="BQ124" s="66"/>
      <c r="BR124" s="124"/>
      <c r="BS124" s="128"/>
      <c r="BT124" s="14"/>
      <c r="BU124" s="14"/>
      <c r="BV124" s="10"/>
      <c r="BW124" s="149"/>
      <c r="BX124" s="66"/>
      <c r="BY124" s="124"/>
      <c r="BZ124" s="14"/>
      <c r="CA124" s="14"/>
      <c r="CB124" s="10"/>
      <c r="CC124" s="150"/>
      <c r="CD124" s="150"/>
      <c r="CE124" s="151"/>
      <c r="CF124" s="127"/>
      <c r="CG124" s="10"/>
      <c r="CH124" s="154"/>
    </row>
    <row r="125" spans="2:86" ht="12.75">
      <c r="B125" s="45">
        <v>17</v>
      </c>
      <c r="C125" s="5" t="e">
        <f>IF(F125=D$1,0,IF(F125&gt;=F$106,36,#REF!))</f>
        <v>#REF!</v>
      </c>
      <c r="D125" s="5" t="e">
        <f>IF(#REF!=0,0,IF(F125=D$1,0,1/#REF!))</f>
        <v>#REF!</v>
      </c>
      <c r="E125" s="60" t="e">
        <f t="shared" si="41"/>
        <v>#REF!</v>
      </c>
      <c r="F125" s="662" t="e">
        <f>IF(#REF!=0,$D$1,#REF!)</f>
        <v>#REF!</v>
      </c>
      <c r="G125" s="663"/>
      <c r="H125" s="656" t="e">
        <f>IF(#REF!=0,$D$1,#REF!)</f>
        <v>#REF!</v>
      </c>
      <c r="I125" s="656"/>
      <c r="J125" s="657" t="e">
        <f>#REF!</f>
        <v>#REF!</v>
      </c>
      <c r="K125" s="588"/>
      <c r="L125" s="47" t="e">
        <f>#REF!</f>
        <v>#REF!</v>
      </c>
      <c r="M125" s="47" t="e">
        <f>#REF!</f>
        <v>#REF!</v>
      </c>
      <c r="N125" s="53" t="e">
        <f t="shared" si="42"/>
        <v>#REF!</v>
      </c>
      <c r="O125" s="51" t="e">
        <f t="shared" si="43"/>
        <v>#REF!</v>
      </c>
      <c r="P125" s="52" t="e">
        <f t="shared" si="44"/>
        <v>#REF!</v>
      </c>
      <c r="Q125" s="51" t="e">
        <f t="shared" si="29"/>
        <v>#REF!</v>
      </c>
      <c r="R125" s="52" t="e">
        <f t="shared" si="30"/>
        <v>#REF!</v>
      </c>
      <c r="S125" s="51" t="e">
        <f t="shared" si="31"/>
        <v>#REF!</v>
      </c>
      <c r="T125" s="52" t="e">
        <f t="shared" si="32"/>
        <v>#REF!</v>
      </c>
      <c r="U125" s="51" t="e">
        <f t="shared" si="33"/>
        <v>#REF!</v>
      </c>
      <c r="V125" s="52" t="e">
        <f t="shared" si="34"/>
        <v>#REF!</v>
      </c>
      <c r="W125" s="51" t="e">
        <f t="shared" si="35"/>
        <v>#REF!</v>
      </c>
      <c r="X125" s="52" t="e">
        <f t="shared" si="36"/>
        <v>#REF!</v>
      </c>
      <c r="Y125" s="51" t="e">
        <f t="shared" si="37"/>
        <v>#REF!</v>
      </c>
      <c r="Z125" s="52" t="e">
        <f t="shared" si="38"/>
        <v>#REF!</v>
      </c>
      <c r="AA125" s="51" t="e">
        <f t="shared" si="39"/>
        <v>#REF!</v>
      </c>
      <c r="AB125" s="129" t="e">
        <f t="shared" si="40"/>
        <v>#REF!</v>
      </c>
      <c r="AC125" s="94"/>
      <c r="AD125" s="14"/>
      <c r="AE125" s="14"/>
      <c r="AF125" s="10"/>
      <c r="AG125" s="19"/>
      <c r="AH125" s="66"/>
      <c r="AI125" s="124"/>
      <c r="AJ125" s="94"/>
      <c r="AK125" s="14"/>
      <c r="AL125" s="14"/>
      <c r="AM125" s="10"/>
      <c r="AN125" s="149"/>
      <c r="AO125" s="66"/>
      <c r="AP125" s="124"/>
      <c r="AQ125" s="128"/>
      <c r="AR125" s="14"/>
      <c r="AS125" s="14"/>
      <c r="AT125" s="10"/>
      <c r="AU125" s="149"/>
      <c r="AV125" s="66"/>
      <c r="AW125" s="124"/>
      <c r="AX125" s="128"/>
      <c r="AY125" s="14"/>
      <c r="AZ125" s="14"/>
      <c r="BA125" s="10"/>
      <c r="BB125" s="149"/>
      <c r="BC125" s="66"/>
      <c r="BD125" s="124"/>
      <c r="BE125" s="128"/>
      <c r="BF125" s="14"/>
      <c r="BG125" s="14"/>
      <c r="BH125" s="10"/>
      <c r="BI125" s="149"/>
      <c r="BJ125" s="66"/>
      <c r="BK125" s="124"/>
      <c r="BL125" s="128"/>
      <c r="BM125" s="14"/>
      <c r="BN125" s="14"/>
      <c r="BO125" s="10"/>
      <c r="BP125" s="149"/>
      <c r="BQ125" s="66"/>
      <c r="BR125" s="124"/>
      <c r="BS125" s="128"/>
      <c r="BT125" s="14"/>
      <c r="BU125" s="14"/>
      <c r="BV125" s="10"/>
      <c r="BW125" s="149"/>
      <c r="BX125" s="66"/>
      <c r="BY125" s="124"/>
      <c r="BZ125" s="14"/>
      <c r="CA125" s="14"/>
      <c r="CB125" s="10"/>
      <c r="CC125" s="150"/>
      <c r="CD125" s="150"/>
      <c r="CE125" s="151"/>
      <c r="CF125" s="127"/>
      <c r="CG125" s="10"/>
      <c r="CH125" s="154"/>
    </row>
    <row r="126" spans="2:86" ht="12.75">
      <c r="B126" s="46">
        <v>18</v>
      </c>
      <c r="C126" s="5" t="e">
        <f>IF(F126=D$1,0,IF(F126&gt;=F$106,36,#REF!))</f>
        <v>#REF!</v>
      </c>
      <c r="D126" s="5" t="e">
        <f>IF(#REF!=0,0,IF(F126=D$1,0,1/#REF!))</f>
        <v>#REF!</v>
      </c>
      <c r="E126" s="60" t="e">
        <f t="shared" si="41"/>
        <v>#REF!</v>
      </c>
      <c r="F126" s="662" t="e">
        <f>IF(#REF!=0,$D$1,#REF!)</f>
        <v>#REF!</v>
      </c>
      <c r="G126" s="663"/>
      <c r="H126" s="656" t="e">
        <f>IF(#REF!=0,$D$1,#REF!)</f>
        <v>#REF!</v>
      </c>
      <c r="I126" s="656"/>
      <c r="J126" s="657" t="e">
        <f>#REF!</f>
        <v>#REF!</v>
      </c>
      <c r="K126" s="588"/>
      <c r="L126" s="47" t="e">
        <f>#REF!</f>
        <v>#REF!</v>
      </c>
      <c r="M126" s="47" t="e">
        <f>#REF!</f>
        <v>#REF!</v>
      </c>
      <c r="N126" s="53" t="e">
        <f t="shared" si="42"/>
        <v>#REF!</v>
      </c>
      <c r="O126" s="51" t="e">
        <f t="shared" si="43"/>
        <v>#REF!</v>
      </c>
      <c r="P126" s="52" t="e">
        <f t="shared" si="44"/>
        <v>#REF!</v>
      </c>
      <c r="Q126" s="51" t="e">
        <f t="shared" si="29"/>
        <v>#REF!</v>
      </c>
      <c r="R126" s="52" t="e">
        <f t="shared" si="30"/>
        <v>#REF!</v>
      </c>
      <c r="S126" s="51" t="e">
        <f t="shared" si="31"/>
        <v>#REF!</v>
      </c>
      <c r="T126" s="52" t="e">
        <f t="shared" si="32"/>
        <v>#REF!</v>
      </c>
      <c r="U126" s="51" t="e">
        <f t="shared" si="33"/>
        <v>#REF!</v>
      </c>
      <c r="V126" s="52" t="e">
        <f t="shared" si="34"/>
        <v>#REF!</v>
      </c>
      <c r="W126" s="51" t="e">
        <f t="shared" si="35"/>
        <v>#REF!</v>
      </c>
      <c r="X126" s="52" t="e">
        <f t="shared" si="36"/>
        <v>#REF!</v>
      </c>
      <c r="Y126" s="51" t="e">
        <f t="shared" si="37"/>
        <v>#REF!</v>
      </c>
      <c r="Z126" s="52" t="e">
        <f t="shared" si="38"/>
        <v>#REF!</v>
      </c>
      <c r="AA126" s="51" t="e">
        <f t="shared" si="39"/>
        <v>#REF!</v>
      </c>
      <c r="AB126" s="129" t="e">
        <f t="shared" si="40"/>
        <v>#REF!</v>
      </c>
      <c r="AC126" s="94"/>
      <c r="AD126" s="14"/>
      <c r="AE126" s="14"/>
      <c r="AF126" s="10"/>
      <c r="AG126" s="19"/>
      <c r="AH126" s="66"/>
      <c r="AI126" s="124"/>
      <c r="AJ126" s="94"/>
      <c r="AK126" s="14"/>
      <c r="AL126" s="14"/>
      <c r="AM126" s="10"/>
      <c r="AN126" s="149"/>
      <c r="AO126" s="66"/>
      <c r="AP126" s="124"/>
      <c r="AQ126" s="128"/>
      <c r="AR126" s="14"/>
      <c r="AS126" s="14"/>
      <c r="AT126" s="10"/>
      <c r="AU126" s="149"/>
      <c r="AV126" s="66"/>
      <c r="AW126" s="124"/>
      <c r="AX126" s="128"/>
      <c r="AY126" s="14"/>
      <c r="AZ126" s="14"/>
      <c r="BA126" s="10"/>
      <c r="BB126" s="149"/>
      <c r="BC126" s="66"/>
      <c r="BD126" s="124"/>
      <c r="BE126" s="128"/>
      <c r="BF126" s="14"/>
      <c r="BG126" s="14"/>
      <c r="BH126" s="10"/>
      <c r="BI126" s="149"/>
      <c r="BJ126" s="66"/>
      <c r="BK126" s="124"/>
      <c r="BL126" s="128"/>
      <c r="BM126" s="14"/>
      <c r="BN126" s="14"/>
      <c r="BO126" s="10"/>
      <c r="BP126" s="149"/>
      <c r="BQ126" s="66"/>
      <c r="BR126" s="124"/>
      <c r="BS126" s="128"/>
      <c r="BT126" s="14"/>
      <c r="BU126" s="14"/>
      <c r="BV126" s="10"/>
      <c r="BW126" s="149"/>
      <c r="BX126" s="66"/>
      <c r="BY126" s="124"/>
      <c r="BZ126" s="14"/>
      <c r="CA126" s="14"/>
      <c r="CB126" s="10"/>
      <c r="CC126" s="150"/>
      <c r="CD126" s="150"/>
      <c r="CE126" s="151"/>
      <c r="CF126" s="127"/>
      <c r="CG126" s="10"/>
      <c r="CH126" s="154"/>
    </row>
    <row r="127" spans="2:86" ht="12.75">
      <c r="B127" s="45">
        <v>19</v>
      </c>
      <c r="C127" s="5" t="e">
        <f>IF(F127=D$1,0,IF(F127&gt;=F$106,36,#REF!))</f>
        <v>#REF!</v>
      </c>
      <c r="D127" s="5" t="e">
        <f>IF(#REF!=0,0,IF(F127=D$1,0,1/#REF!))</f>
        <v>#REF!</v>
      </c>
      <c r="E127" s="60" t="e">
        <f t="shared" si="41"/>
        <v>#REF!</v>
      </c>
      <c r="F127" s="662" t="e">
        <f>IF(#REF!=0,$D$1,#REF!)</f>
        <v>#REF!</v>
      </c>
      <c r="G127" s="663"/>
      <c r="H127" s="656" t="e">
        <f>IF(#REF!=0,$D$1,#REF!)</f>
        <v>#REF!</v>
      </c>
      <c r="I127" s="656"/>
      <c r="J127" s="657" t="e">
        <f>#REF!</f>
        <v>#REF!</v>
      </c>
      <c r="K127" s="588"/>
      <c r="L127" s="47" t="e">
        <f>#REF!</f>
        <v>#REF!</v>
      </c>
      <c r="M127" s="47" t="e">
        <f>#REF!</f>
        <v>#REF!</v>
      </c>
      <c r="N127" s="53" t="e">
        <f t="shared" si="42"/>
        <v>#REF!</v>
      </c>
      <c r="O127" s="51" t="e">
        <f t="shared" si="43"/>
        <v>#REF!</v>
      </c>
      <c r="P127" s="52" t="e">
        <f t="shared" si="44"/>
        <v>#REF!</v>
      </c>
      <c r="Q127" s="51" t="e">
        <f t="shared" si="29"/>
        <v>#REF!</v>
      </c>
      <c r="R127" s="52" t="e">
        <f t="shared" si="30"/>
        <v>#REF!</v>
      </c>
      <c r="S127" s="51" t="e">
        <f t="shared" si="31"/>
        <v>#REF!</v>
      </c>
      <c r="T127" s="52" t="e">
        <f t="shared" si="32"/>
        <v>#REF!</v>
      </c>
      <c r="U127" s="51" t="e">
        <f t="shared" si="33"/>
        <v>#REF!</v>
      </c>
      <c r="V127" s="52" t="e">
        <f t="shared" si="34"/>
        <v>#REF!</v>
      </c>
      <c r="W127" s="51" t="e">
        <f t="shared" si="35"/>
        <v>#REF!</v>
      </c>
      <c r="X127" s="52" t="e">
        <f t="shared" si="36"/>
        <v>#REF!</v>
      </c>
      <c r="Y127" s="51" t="e">
        <f t="shared" si="37"/>
        <v>#REF!</v>
      </c>
      <c r="Z127" s="52" t="e">
        <f t="shared" si="38"/>
        <v>#REF!</v>
      </c>
      <c r="AA127" s="51" t="e">
        <f t="shared" si="39"/>
        <v>#REF!</v>
      </c>
      <c r="AB127" s="129" t="e">
        <f t="shared" si="40"/>
        <v>#REF!</v>
      </c>
      <c r="AC127" s="94"/>
      <c r="AD127" s="14"/>
      <c r="AE127" s="14"/>
      <c r="AF127" s="10"/>
      <c r="AG127" s="19"/>
      <c r="AH127" s="66"/>
      <c r="AI127" s="124"/>
      <c r="AJ127" s="94"/>
      <c r="AK127" s="14"/>
      <c r="AL127" s="14"/>
      <c r="AM127" s="10"/>
      <c r="AN127" s="149"/>
      <c r="AO127" s="66"/>
      <c r="AP127" s="124"/>
      <c r="AQ127" s="128"/>
      <c r="AR127" s="14"/>
      <c r="AS127" s="14"/>
      <c r="AT127" s="10"/>
      <c r="AU127" s="149"/>
      <c r="AV127" s="66"/>
      <c r="AW127" s="124"/>
      <c r="AX127" s="128"/>
      <c r="AY127" s="14"/>
      <c r="AZ127" s="14"/>
      <c r="BA127" s="10"/>
      <c r="BB127" s="149"/>
      <c r="BC127" s="66"/>
      <c r="BD127" s="124"/>
      <c r="BE127" s="128"/>
      <c r="BF127" s="14"/>
      <c r="BG127" s="14"/>
      <c r="BH127" s="10"/>
      <c r="BI127" s="149"/>
      <c r="BJ127" s="66"/>
      <c r="BK127" s="124"/>
      <c r="BL127" s="128"/>
      <c r="BM127" s="14"/>
      <c r="BN127" s="14"/>
      <c r="BO127" s="10"/>
      <c r="BP127" s="149"/>
      <c r="BQ127" s="66"/>
      <c r="BR127" s="124"/>
      <c r="BS127" s="128"/>
      <c r="BT127" s="14"/>
      <c r="BU127" s="14"/>
      <c r="BV127" s="10"/>
      <c r="BW127" s="149"/>
      <c r="BX127" s="66"/>
      <c r="BY127" s="124"/>
      <c r="BZ127" s="14"/>
      <c r="CA127" s="14"/>
      <c r="CB127" s="10"/>
      <c r="CC127" s="150"/>
      <c r="CD127" s="150"/>
      <c r="CE127" s="151"/>
      <c r="CF127" s="127"/>
      <c r="CG127" s="10"/>
      <c r="CH127" s="154"/>
    </row>
    <row r="128" spans="2:86" ht="12.75">
      <c r="B128" s="46">
        <v>20</v>
      </c>
      <c r="C128" s="5" t="e">
        <f>IF(F128=D$1,0,IF(F128&gt;=F$106,36,#REF!))</f>
        <v>#REF!</v>
      </c>
      <c r="D128" s="5" t="e">
        <f>IF(#REF!=0,0,IF(F128=D$1,0,1/#REF!))</f>
        <v>#REF!</v>
      </c>
      <c r="E128" s="60" t="e">
        <f t="shared" si="41"/>
        <v>#REF!</v>
      </c>
      <c r="F128" s="662" t="e">
        <f>IF(#REF!=0,$D$1,#REF!)</f>
        <v>#REF!</v>
      </c>
      <c r="G128" s="663"/>
      <c r="H128" s="656" t="e">
        <f>IF(#REF!=0,$D$1,#REF!)</f>
        <v>#REF!</v>
      </c>
      <c r="I128" s="656"/>
      <c r="J128" s="657" t="e">
        <f>#REF!</f>
        <v>#REF!</v>
      </c>
      <c r="K128" s="588"/>
      <c r="L128" s="47" t="e">
        <f>#REF!</f>
        <v>#REF!</v>
      </c>
      <c r="M128" s="47" t="e">
        <f>#REF!</f>
        <v>#REF!</v>
      </c>
      <c r="N128" s="53" t="e">
        <f t="shared" si="42"/>
        <v>#REF!</v>
      </c>
      <c r="O128" s="51" t="e">
        <f t="shared" si="43"/>
        <v>#REF!</v>
      </c>
      <c r="P128" s="52" t="e">
        <f t="shared" si="44"/>
        <v>#REF!</v>
      </c>
      <c r="Q128" s="51" t="e">
        <f t="shared" si="29"/>
        <v>#REF!</v>
      </c>
      <c r="R128" s="52" t="e">
        <f t="shared" si="30"/>
        <v>#REF!</v>
      </c>
      <c r="S128" s="51" t="e">
        <f t="shared" si="31"/>
        <v>#REF!</v>
      </c>
      <c r="T128" s="52" t="e">
        <f t="shared" si="32"/>
        <v>#REF!</v>
      </c>
      <c r="U128" s="51" t="e">
        <f t="shared" si="33"/>
        <v>#REF!</v>
      </c>
      <c r="V128" s="52" t="e">
        <f t="shared" si="34"/>
        <v>#REF!</v>
      </c>
      <c r="W128" s="51" t="e">
        <f t="shared" si="35"/>
        <v>#REF!</v>
      </c>
      <c r="X128" s="52" t="e">
        <f t="shared" si="36"/>
        <v>#REF!</v>
      </c>
      <c r="Y128" s="51" t="e">
        <f t="shared" si="37"/>
        <v>#REF!</v>
      </c>
      <c r="Z128" s="52" t="e">
        <f t="shared" si="38"/>
        <v>#REF!</v>
      </c>
      <c r="AA128" s="51" t="e">
        <f t="shared" si="39"/>
        <v>#REF!</v>
      </c>
      <c r="AB128" s="129" t="e">
        <f t="shared" si="40"/>
        <v>#REF!</v>
      </c>
      <c r="AC128" s="94"/>
      <c r="AD128" s="14"/>
      <c r="AE128" s="14"/>
      <c r="AF128" s="10"/>
      <c r="AG128" s="19"/>
      <c r="AH128" s="66"/>
      <c r="AI128" s="124"/>
      <c r="AJ128" s="94"/>
      <c r="AK128" s="14"/>
      <c r="AL128" s="14"/>
      <c r="AM128" s="10"/>
      <c r="AN128" s="149"/>
      <c r="AO128" s="66"/>
      <c r="AP128" s="124"/>
      <c r="AQ128" s="128"/>
      <c r="AR128" s="14"/>
      <c r="AS128" s="14"/>
      <c r="AT128" s="10"/>
      <c r="AU128" s="149"/>
      <c r="AV128" s="66"/>
      <c r="AW128" s="124"/>
      <c r="AX128" s="128"/>
      <c r="AY128" s="14"/>
      <c r="AZ128" s="14"/>
      <c r="BA128" s="10"/>
      <c r="BB128" s="149"/>
      <c r="BC128" s="66"/>
      <c r="BD128" s="124"/>
      <c r="BE128" s="128"/>
      <c r="BF128" s="14"/>
      <c r="BG128" s="14"/>
      <c r="BH128" s="10"/>
      <c r="BI128" s="149"/>
      <c r="BJ128" s="66"/>
      <c r="BK128" s="124"/>
      <c r="BL128" s="128"/>
      <c r="BM128" s="14"/>
      <c r="BN128" s="14"/>
      <c r="BO128" s="10"/>
      <c r="BP128" s="149"/>
      <c r="BQ128" s="66"/>
      <c r="BR128" s="124"/>
      <c r="BS128" s="128"/>
      <c r="BT128" s="14"/>
      <c r="BU128" s="14"/>
      <c r="BV128" s="10"/>
      <c r="BW128" s="149"/>
      <c r="BX128" s="66"/>
      <c r="BY128" s="124"/>
      <c r="BZ128" s="14"/>
      <c r="CA128" s="14"/>
      <c r="CB128" s="10"/>
      <c r="CC128" s="150"/>
      <c r="CD128" s="150"/>
      <c r="CE128" s="151"/>
      <c r="CF128" s="127"/>
      <c r="CG128" s="10"/>
      <c r="CH128" s="154"/>
    </row>
    <row r="129" spans="2:86" ht="12.75">
      <c r="B129" s="45">
        <v>21</v>
      </c>
      <c r="C129" s="5" t="e">
        <f>IF(F129=D$1,0,IF(F129&gt;=F$106,36,#REF!))</f>
        <v>#REF!</v>
      </c>
      <c r="D129" s="5" t="e">
        <f>IF(#REF!=0,0,IF(F129=D$1,0,1/#REF!))</f>
        <v>#REF!</v>
      </c>
      <c r="E129" s="60" t="e">
        <f t="shared" si="41"/>
        <v>#REF!</v>
      </c>
      <c r="F129" s="662" t="e">
        <f>IF(#REF!=0,$D$1,#REF!)</f>
        <v>#REF!</v>
      </c>
      <c r="G129" s="663"/>
      <c r="H129" s="656" t="e">
        <f>IF(#REF!=0,$D$1,#REF!)</f>
        <v>#REF!</v>
      </c>
      <c r="I129" s="656"/>
      <c r="J129" s="657" t="e">
        <f>#REF!</f>
        <v>#REF!</v>
      </c>
      <c r="K129" s="588"/>
      <c r="L129" s="47" t="e">
        <f>#REF!</f>
        <v>#REF!</v>
      </c>
      <c r="M129" s="47" t="e">
        <f>#REF!</f>
        <v>#REF!</v>
      </c>
      <c r="N129" s="53" t="e">
        <f t="shared" si="42"/>
        <v>#REF!</v>
      </c>
      <c r="O129" s="51" t="e">
        <f t="shared" si="43"/>
        <v>#REF!</v>
      </c>
      <c r="P129" s="52" t="e">
        <f t="shared" si="44"/>
        <v>#REF!</v>
      </c>
      <c r="Q129" s="51" t="e">
        <f t="shared" si="29"/>
        <v>#REF!</v>
      </c>
      <c r="R129" s="52" t="e">
        <f t="shared" si="30"/>
        <v>#REF!</v>
      </c>
      <c r="S129" s="51" t="e">
        <f t="shared" si="31"/>
        <v>#REF!</v>
      </c>
      <c r="T129" s="52" t="e">
        <f t="shared" si="32"/>
        <v>#REF!</v>
      </c>
      <c r="U129" s="51" t="e">
        <f t="shared" si="33"/>
        <v>#REF!</v>
      </c>
      <c r="V129" s="52" t="e">
        <f t="shared" si="34"/>
        <v>#REF!</v>
      </c>
      <c r="W129" s="51" t="e">
        <f t="shared" si="35"/>
        <v>#REF!</v>
      </c>
      <c r="X129" s="52" t="e">
        <f t="shared" si="36"/>
        <v>#REF!</v>
      </c>
      <c r="Y129" s="51" t="e">
        <f t="shared" si="37"/>
        <v>#REF!</v>
      </c>
      <c r="Z129" s="52" t="e">
        <f t="shared" si="38"/>
        <v>#REF!</v>
      </c>
      <c r="AA129" s="51" t="e">
        <f t="shared" si="39"/>
        <v>#REF!</v>
      </c>
      <c r="AB129" s="129" t="e">
        <f t="shared" si="40"/>
        <v>#REF!</v>
      </c>
      <c r="AC129" s="94"/>
      <c r="AD129" s="14"/>
      <c r="AE129" s="14"/>
      <c r="AF129" s="10"/>
      <c r="AG129" s="19"/>
      <c r="AH129" s="66"/>
      <c r="AI129" s="124"/>
      <c r="AJ129" s="94"/>
      <c r="AK129" s="14"/>
      <c r="AL129" s="14"/>
      <c r="AM129" s="10"/>
      <c r="AN129" s="149"/>
      <c r="AO129" s="66"/>
      <c r="AP129" s="124"/>
      <c r="AQ129" s="128"/>
      <c r="AR129" s="14"/>
      <c r="AS129" s="14"/>
      <c r="AT129" s="10"/>
      <c r="AU129" s="149"/>
      <c r="AV129" s="66"/>
      <c r="AW129" s="124"/>
      <c r="AX129" s="128"/>
      <c r="AY129" s="14"/>
      <c r="AZ129" s="14"/>
      <c r="BA129" s="10"/>
      <c r="BB129" s="149"/>
      <c r="BC129" s="66"/>
      <c r="BD129" s="124"/>
      <c r="BE129" s="128"/>
      <c r="BF129" s="14"/>
      <c r="BG129" s="14"/>
      <c r="BH129" s="10"/>
      <c r="BI129" s="149"/>
      <c r="BJ129" s="66"/>
      <c r="BK129" s="124"/>
      <c r="BL129" s="128"/>
      <c r="BM129" s="14"/>
      <c r="BN129" s="14"/>
      <c r="BO129" s="10"/>
      <c r="BP129" s="149"/>
      <c r="BQ129" s="66"/>
      <c r="BR129" s="124"/>
      <c r="BS129" s="128"/>
      <c r="BT129" s="14"/>
      <c r="BU129" s="14"/>
      <c r="BV129" s="10"/>
      <c r="BW129" s="149"/>
      <c r="BX129" s="66"/>
      <c r="BY129" s="124"/>
      <c r="BZ129" s="14"/>
      <c r="CA129" s="14"/>
      <c r="CB129" s="10"/>
      <c r="CC129" s="150"/>
      <c r="CD129" s="150"/>
      <c r="CE129" s="151"/>
      <c r="CF129" s="127"/>
      <c r="CG129" s="10"/>
      <c r="CH129" s="154"/>
    </row>
    <row r="130" spans="2:86" ht="12.75">
      <c r="B130" s="46">
        <v>22</v>
      </c>
      <c r="C130" s="5" t="e">
        <f>IF(F130=D$1,0,IF(F130&gt;=F$106,36,#REF!))</f>
        <v>#REF!</v>
      </c>
      <c r="D130" s="5" t="e">
        <f>IF(#REF!=0,0,IF(F130=D$1,0,1/#REF!))</f>
        <v>#REF!</v>
      </c>
      <c r="E130" s="60" t="e">
        <f t="shared" si="41"/>
        <v>#REF!</v>
      </c>
      <c r="F130" s="662" t="e">
        <f>IF(#REF!=0,$D$1,#REF!)</f>
        <v>#REF!</v>
      </c>
      <c r="G130" s="663"/>
      <c r="H130" s="656" t="e">
        <f>IF(#REF!=0,$D$1,#REF!)</f>
        <v>#REF!</v>
      </c>
      <c r="I130" s="656"/>
      <c r="J130" s="657" t="e">
        <f>#REF!</f>
        <v>#REF!</v>
      </c>
      <c r="K130" s="588"/>
      <c r="L130" s="47" t="e">
        <f>#REF!</f>
        <v>#REF!</v>
      </c>
      <c r="M130" s="47" t="e">
        <f>#REF!</f>
        <v>#REF!</v>
      </c>
      <c r="N130" s="53" t="e">
        <f t="shared" si="42"/>
        <v>#REF!</v>
      </c>
      <c r="O130" s="51" t="e">
        <f t="shared" si="43"/>
        <v>#REF!</v>
      </c>
      <c r="P130" s="52" t="e">
        <f t="shared" si="44"/>
        <v>#REF!</v>
      </c>
      <c r="Q130" s="51" t="e">
        <f t="shared" si="29"/>
        <v>#REF!</v>
      </c>
      <c r="R130" s="52" t="e">
        <f t="shared" si="30"/>
        <v>#REF!</v>
      </c>
      <c r="S130" s="51" t="e">
        <f t="shared" si="31"/>
        <v>#REF!</v>
      </c>
      <c r="T130" s="52" t="e">
        <f t="shared" si="32"/>
        <v>#REF!</v>
      </c>
      <c r="U130" s="51" t="e">
        <f t="shared" si="33"/>
        <v>#REF!</v>
      </c>
      <c r="V130" s="52" t="e">
        <f t="shared" si="34"/>
        <v>#REF!</v>
      </c>
      <c r="W130" s="51" t="e">
        <f t="shared" si="35"/>
        <v>#REF!</v>
      </c>
      <c r="X130" s="52" t="e">
        <f t="shared" si="36"/>
        <v>#REF!</v>
      </c>
      <c r="Y130" s="51" t="e">
        <f t="shared" si="37"/>
        <v>#REF!</v>
      </c>
      <c r="Z130" s="52" t="e">
        <f t="shared" si="38"/>
        <v>#REF!</v>
      </c>
      <c r="AA130" s="51" t="e">
        <f t="shared" si="39"/>
        <v>#REF!</v>
      </c>
      <c r="AB130" s="129" t="e">
        <f t="shared" si="40"/>
        <v>#REF!</v>
      </c>
      <c r="AC130" s="94"/>
      <c r="AD130" s="14"/>
      <c r="AE130" s="14"/>
      <c r="AF130" s="10"/>
      <c r="AG130" s="19"/>
      <c r="AH130" s="66"/>
      <c r="AI130" s="124"/>
      <c r="AJ130" s="94"/>
      <c r="AK130" s="14"/>
      <c r="AL130" s="14"/>
      <c r="AM130" s="10"/>
      <c r="AN130" s="149"/>
      <c r="AO130" s="66"/>
      <c r="AP130" s="124"/>
      <c r="AQ130" s="128"/>
      <c r="AR130" s="14"/>
      <c r="AS130" s="14"/>
      <c r="AT130" s="10"/>
      <c r="AU130" s="149"/>
      <c r="AV130" s="66"/>
      <c r="AW130" s="124"/>
      <c r="AX130" s="128"/>
      <c r="AY130" s="14"/>
      <c r="AZ130" s="14"/>
      <c r="BA130" s="10"/>
      <c r="BB130" s="149"/>
      <c r="BC130" s="66"/>
      <c r="BD130" s="124"/>
      <c r="BE130" s="128"/>
      <c r="BF130" s="14"/>
      <c r="BG130" s="14"/>
      <c r="BH130" s="10"/>
      <c r="BI130" s="149"/>
      <c r="BJ130" s="66"/>
      <c r="BK130" s="124"/>
      <c r="BL130" s="128"/>
      <c r="BM130" s="14"/>
      <c r="BN130" s="14"/>
      <c r="BO130" s="10"/>
      <c r="BP130" s="149"/>
      <c r="BQ130" s="66"/>
      <c r="BR130" s="124"/>
      <c r="BS130" s="128"/>
      <c r="BT130" s="14"/>
      <c r="BU130" s="14"/>
      <c r="BV130" s="10"/>
      <c r="BW130" s="149"/>
      <c r="BX130" s="66"/>
      <c r="BY130" s="124"/>
      <c r="BZ130" s="14"/>
      <c r="CA130" s="14"/>
      <c r="CB130" s="10"/>
      <c r="CC130" s="150"/>
      <c r="CD130" s="150"/>
      <c r="CE130" s="151"/>
      <c r="CF130" s="127"/>
      <c r="CG130" s="10"/>
      <c r="CH130" s="154"/>
    </row>
    <row r="131" spans="2:86" ht="12.75">
      <c r="B131" s="45">
        <v>23</v>
      </c>
      <c r="C131" s="5" t="e">
        <f>IF(F131=D$1,0,IF(F131&gt;=F$106,36,#REF!))</f>
        <v>#REF!</v>
      </c>
      <c r="D131" s="5" t="e">
        <f>IF(#REF!=0,0,IF(F131=D$1,0,1/#REF!))</f>
        <v>#REF!</v>
      </c>
      <c r="E131" s="60" t="e">
        <f t="shared" si="41"/>
        <v>#REF!</v>
      </c>
      <c r="F131" s="662" t="e">
        <f>IF(#REF!=0,$D$1,#REF!)</f>
        <v>#REF!</v>
      </c>
      <c r="G131" s="663"/>
      <c r="H131" s="656" t="e">
        <f>IF(#REF!=0,$D$1,#REF!)</f>
        <v>#REF!</v>
      </c>
      <c r="I131" s="656"/>
      <c r="J131" s="657" t="e">
        <f>#REF!</f>
        <v>#REF!</v>
      </c>
      <c r="K131" s="588"/>
      <c r="L131" s="47" t="e">
        <f>#REF!</f>
        <v>#REF!</v>
      </c>
      <c r="M131" s="47" t="e">
        <f>#REF!</f>
        <v>#REF!</v>
      </c>
      <c r="N131" s="53" t="e">
        <f t="shared" si="42"/>
        <v>#REF!</v>
      </c>
      <c r="O131" s="51" t="e">
        <f t="shared" si="43"/>
        <v>#REF!</v>
      </c>
      <c r="P131" s="52" t="e">
        <f t="shared" si="44"/>
        <v>#REF!</v>
      </c>
      <c r="Q131" s="51" t="e">
        <f t="shared" si="29"/>
        <v>#REF!</v>
      </c>
      <c r="R131" s="52" t="e">
        <f t="shared" si="30"/>
        <v>#REF!</v>
      </c>
      <c r="S131" s="51" t="e">
        <f t="shared" si="31"/>
        <v>#REF!</v>
      </c>
      <c r="T131" s="52" t="e">
        <f t="shared" si="32"/>
        <v>#REF!</v>
      </c>
      <c r="U131" s="51" t="e">
        <f t="shared" si="33"/>
        <v>#REF!</v>
      </c>
      <c r="V131" s="52" t="e">
        <f t="shared" si="34"/>
        <v>#REF!</v>
      </c>
      <c r="W131" s="51" t="e">
        <f t="shared" si="35"/>
        <v>#REF!</v>
      </c>
      <c r="X131" s="52" t="e">
        <f t="shared" si="36"/>
        <v>#REF!</v>
      </c>
      <c r="Y131" s="51" t="e">
        <f t="shared" si="37"/>
        <v>#REF!</v>
      </c>
      <c r="Z131" s="52" t="e">
        <f t="shared" si="38"/>
        <v>#REF!</v>
      </c>
      <c r="AA131" s="51" t="e">
        <f t="shared" si="39"/>
        <v>#REF!</v>
      </c>
      <c r="AB131" s="129" t="e">
        <f t="shared" si="40"/>
        <v>#REF!</v>
      </c>
      <c r="AC131" s="94"/>
      <c r="AD131" s="14"/>
      <c r="AE131" s="14"/>
      <c r="AF131" s="10"/>
      <c r="AG131" s="19"/>
      <c r="AH131" s="152"/>
      <c r="AI131" s="124"/>
      <c r="AJ131" s="94"/>
      <c r="AK131" s="14"/>
      <c r="AL131" s="14"/>
      <c r="AM131" s="10"/>
      <c r="AN131" s="149"/>
      <c r="AO131" s="66"/>
      <c r="AP131" s="124"/>
      <c r="AQ131" s="128"/>
      <c r="AR131" s="14"/>
      <c r="AS131" s="14"/>
      <c r="AT131" s="10"/>
      <c r="AU131" s="149"/>
      <c r="AV131" s="66"/>
      <c r="AW131" s="124"/>
      <c r="AX131" s="128"/>
      <c r="AY131" s="14"/>
      <c r="AZ131" s="14"/>
      <c r="BA131" s="153"/>
      <c r="BB131" s="149"/>
      <c r="BC131" s="66"/>
      <c r="BD131" s="124"/>
      <c r="BE131" s="128"/>
      <c r="BF131" s="14"/>
      <c r="BG131" s="14"/>
      <c r="BH131" s="124"/>
      <c r="BI131" s="149"/>
      <c r="BJ131" s="66"/>
      <c r="BK131" s="124"/>
      <c r="BL131" s="128"/>
      <c r="BM131" s="14"/>
      <c r="BN131" s="14"/>
      <c r="BO131" s="153"/>
      <c r="BP131" s="149"/>
      <c r="BQ131" s="152"/>
      <c r="BR131" s="124"/>
      <c r="BS131" s="128"/>
      <c r="BT131" s="14"/>
      <c r="BU131" s="14"/>
      <c r="BV131" s="153"/>
      <c r="BW131" s="149"/>
      <c r="BX131" s="152"/>
      <c r="BY131" s="124"/>
      <c r="BZ131" s="14"/>
      <c r="CA131" s="14"/>
      <c r="CB131" s="10"/>
      <c r="CC131" s="150"/>
      <c r="CD131" s="150"/>
      <c r="CE131" s="151"/>
      <c r="CF131" s="127"/>
      <c r="CG131" s="10"/>
      <c r="CH131" s="154"/>
    </row>
    <row r="132" spans="2:86" ht="12.75">
      <c r="B132" s="46">
        <v>24</v>
      </c>
      <c r="C132" s="5" t="e">
        <f>IF(F132=D$1,0,IF(F132&gt;=F$106,36,#REF!))</f>
        <v>#REF!</v>
      </c>
      <c r="D132" s="5" t="e">
        <f>IF(#REF!=0,0,IF(F132=D$1,0,1/#REF!))</f>
        <v>#REF!</v>
      </c>
      <c r="E132" s="60" t="e">
        <f t="shared" si="41"/>
        <v>#REF!</v>
      </c>
      <c r="F132" s="662" t="e">
        <f>IF(#REF!=0,$D$1,#REF!)</f>
        <v>#REF!</v>
      </c>
      <c r="G132" s="663"/>
      <c r="H132" s="656" t="e">
        <f>IF(#REF!=0,$D$1,#REF!)</f>
        <v>#REF!</v>
      </c>
      <c r="I132" s="656"/>
      <c r="J132" s="657" t="e">
        <f>#REF!</f>
        <v>#REF!</v>
      </c>
      <c r="K132" s="588"/>
      <c r="L132" s="47" t="e">
        <f>#REF!</f>
        <v>#REF!</v>
      </c>
      <c r="M132" s="47" t="e">
        <f>#REF!</f>
        <v>#REF!</v>
      </c>
      <c r="N132" s="53" t="e">
        <f t="shared" si="42"/>
        <v>#REF!</v>
      </c>
      <c r="O132" s="51" t="e">
        <f t="shared" si="43"/>
        <v>#REF!</v>
      </c>
      <c r="P132" s="52" t="e">
        <f t="shared" si="44"/>
        <v>#REF!</v>
      </c>
      <c r="Q132" s="51" t="e">
        <f t="shared" si="29"/>
        <v>#REF!</v>
      </c>
      <c r="R132" s="52" t="e">
        <f t="shared" si="30"/>
        <v>#REF!</v>
      </c>
      <c r="S132" s="51" t="e">
        <f t="shared" si="31"/>
        <v>#REF!</v>
      </c>
      <c r="T132" s="52" t="e">
        <f t="shared" si="32"/>
        <v>#REF!</v>
      </c>
      <c r="U132" s="51" t="e">
        <f t="shared" si="33"/>
        <v>#REF!</v>
      </c>
      <c r="V132" s="52" t="e">
        <f t="shared" si="34"/>
        <v>#REF!</v>
      </c>
      <c r="W132" s="51" t="e">
        <f t="shared" si="35"/>
        <v>#REF!</v>
      </c>
      <c r="X132" s="52" t="e">
        <f t="shared" si="36"/>
        <v>#REF!</v>
      </c>
      <c r="Y132" s="51" t="e">
        <f t="shared" si="37"/>
        <v>#REF!</v>
      </c>
      <c r="Z132" s="52" t="e">
        <f t="shared" si="38"/>
        <v>#REF!</v>
      </c>
      <c r="AA132" s="51" t="e">
        <f t="shared" si="39"/>
        <v>#REF!</v>
      </c>
      <c r="AB132" s="129" t="e">
        <f t="shared" si="40"/>
        <v>#REF!</v>
      </c>
      <c r="AC132" s="94"/>
      <c r="AD132" s="14"/>
      <c r="AE132" s="14"/>
      <c r="AF132" s="10"/>
      <c r="AG132" s="19"/>
      <c r="AH132" s="66"/>
      <c r="AI132" s="124"/>
      <c r="AJ132" s="94"/>
      <c r="AK132" s="14"/>
      <c r="AL132" s="14"/>
      <c r="AM132" s="10"/>
      <c r="AN132" s="149"/>
      <c r="AO132" s="66"/>
      <c r="AP132" s="124"/>
      <c r="AQ132" s="128"/>
      <c r="AR132" s="14"/>
      <c r="AS132" s="14"/>
      <c r="AT132" s="10"/>
      <c r="AU132" s="149"/>
      <c r="AV132" s="66"/>
      <c r="AW132" s="124"/>
      <c r="AX132" s="128"/>
      <c r="AY132" s="14"/>
      <c r="AZ132" s="14"/>
      <c r="BA132" s="10"/>
      <c r="BB132" s="149"/>
      <c r="BC132" s="66"/>
      <c r="BD132" s="124"/>
      <c r="BE132" s="128"/>
      <c r="BF132" s="14"/>
      <c r="BG132" s="14"/>
      <c r="BH132" s="10"/>
      <c r="BI132" s="149"/>
      <c r="BJ132" s="66"/>
      <c r="BK132" s="124"/>
      <c r="BL132" s="128"/>
      <c r="BM132" s="14"/>
      <c r="BN132" s="14"/>
      <c r="BO132" s="10"/>
      <c r="BP132" s="149"/>
      <c r="BQ132" s="66"/>
      <c r="BR132" s="124"/>
      <c r="BS132" s="128"/>
      <c r="BT132" s="14"/>
      <c r="BU132" s="14"/>
      <c r="BV132" s="10"/>
      <c r="BW132" s="149"/>
      <c r="BX132" s="66"/>
      <c r="BY132" s="124"/>
      <c r="BZ132" s="14"/>
      <c r="CA132" s="14"/>
      <c r="CB132" s="10"/>
      <c r="CC132" s="150"/>
      <c r="CD132" s="150"/>
      <c r="CE132" s="151"/>
      <c r="CF132" s="127"/>
      <c r="CG132" s="10"/>
      <c r="CH132" s="154"/>
    </row>
    <row r="133" spans="2:86" ht="12.75">
      <c r="B133" s="45">
        <v>25</v>
      </c>
      <c r="C133" s="5" t="e">
        <f>IF(F133=D$1,0,IF(F133&gt;=F$106,36,#REF!))</f>
        <v>#REF!</v>
      </c>
      <c r="D133" s="5" t="e">
        <f>IF(#REF!=0,0,IF(F133=D$1,0,1/#REF!))</f>
        <v>#REF!</v>
      </c>
      <c r="E133" s="60" t="e">
        <f t="shared" si="41"/>
        <v>#REF!</v>
      </c>
      <c r="F133" s="662" t="e">
        <f>IF(#REF!=0,$D$1,#REF!)</f>
        <v>#REF!</v>
      </c>
      <c r="G133" s="663"/>
      <c r="H133" s="656" t="e">
        <f>IF(#REF!=0,$D$1,#REF!)</f>
        <v>#REF!</v>
      </c>
      <c r="I133" s="656"/>
      <c r="J133" s="657" t="e">
        <f>#REF!</f>
        <v>#REF!</v>
      </c>
      <c r="K133" s="588"/>
      <c r="L133" s="47" t="e">
        <f>#REF!</f>
        <v>#REF!</v>
      </c>
      <c r="M133" s="47" t="e">
        <f>#REF!</f>
        <v>#REF!</v>
      </c>
      <c r="N133" s="53" t="e">
        <f t="shared" si="42"/>
        <v>#REF!</v>
      </c>
      <c r="O133" s="51" t="e">
        <f t="shared" si="43"/>
        <v>#REF!</v>
      </c>
      <c r="P133" s="52" t="e">
        <f t="shared" si="44"/>
        <v>#REF!</v>
      </c>
      <c r="Q133" s="51" t="e">
        <f t="shared" si="29"/>
        <v>#REF!</v>
      </c>
      <c r="R133" s="52" t="e">
        <f t="shared" si="30"/>
        <v>#REF!</v>
      </c>
      <c r="S133" s="51" t="e">
        <f t="shared" si="31"/>
        <v>#REF!</v>
      </c>
      <c r="T133" s="52" t="e">
        <f t="shared" si="32"/>
        <v>#REF!</v>
      </c>
      <c r="U133" s="51" t="e">
        <f t="shared" si="33"/>
        <v>#REF!</v>
      </c>
      <c r="V133" s="52" t="e">
        <f t="shared" si="34"/>
        <v>#REF!</v>
      </c>
      <c r="W133" s="51" t="e">
        <f t="shared" si="35"/>
        <v>#REF!</v>
      </c>
      <c r="X133" s="52" t="e">
        <f t="shared" si="36"/>
        <v>#REF!</v>
      </c>
      <c r="Y133" s="51" t="e">
        <f t="shared" si="37"/>
        <v>#REF!</v>
      </c>
      <c r="Z133" s="52" t="e">
        <f t="shared" si="38"/>
        <v>#REF!</v>
      </c>
      <c r="AA133" s="51" t="e">
        <f t="shared" si="39"/>
        <v>#REF!</v>
      </c>
      <c r="AB133" s="129" t="e">
        <f t="shared" si="40"/>
        <v>#REF!</v>
      </c>
      <c r="AC133" s="94"/>
      <c r="AD133" s="14"/>
      <c r="AE133" s="14"/>
      <c r="AF133" s="10"/>
      <c r="AG133" s="19"/>
      <c r="AH133" s="66"/>
      <c r="AI133" s="124"/>
      <c r="AJ133" s="94"/>
      <c r="AK133" s="14"/>
      <c r="AL133" s="14"/>
      <c r="AM133" s="10"/>
      <c r="AN133" s="149"/>
      <c r="AO133" s="66"/>
      <c r="AP133" s="124"/>
      <c r="AQ133" s="128"/>
      <c r="AR133" s="14"/>
      <c r="AS133" s="14"/>
      <c r="AT133" s="10"/>
      <c r="AU133" s="149"/>
      <c r="AV133" s="66"/>
      <c r="AW133" s="124"/>
      <c r="AX133" s="128"/>
      <c r="AY133" s="14"/>
      <c r="AZ133" s="14"/>
      <c r="BA133" s="10"/>
      <c r="BB133" s="149"/>
      <c r="BC133" s="66"/>
      <c r="BD133" s="124"/>
      <c r="BE133" s="128"/>
      <c r="BF133" s="14"/>
      <c r="BG133" s="14"/>
      <c r="BH133" s="10"/>
      <c r="BI133" s="149"/>
      <c r="BJ133" s="66"/>
      <c r="BK133" s="124"/>
      <c r="BL133" s="128"/>
      <c r="BM133" s="14"/>
      <c r="BN133" s="14"/>
      <c r="BO133" s="10"/>
      <c r="BP133" s="149"/>
      <c r="BQ133" s="66"/>
      <c r="BR133" s="124"/>
      <c r="BS133" s="128"/>
      <c r="BT133" s="14"/>
      <c r="BU133" s="14"/>
      <c r="BV133" s="10"/>
      <c r="BW133" s="149"/>
      <c r="BX133" s="66"/>
      <c r="BY133" s="124"/>
      <c r="BZ133" s="14"/>
      <c r="CA133" s="14"/>
      <c r="CB133" s="10"/>
      <c r="CC133" s="150"/>
      <c r="CD133" s="150"/>
      <c r="CE133" s="151"/>
      <c r="CF133" s="127"/>
      <c r="CG133" s="10"/>
      <c r="CH133" s="154"/>
    </row>
    <row r="134" spans="5:86" ht="12.75">
      <c r="E134" s="130"/>
      <c r="F134" s="131"/>
      <c r="G134" s="131"/>
      <c r="H134" s="131"/>
      <c r="I134" s="131"/>
      <c r="J134" s="132"/>
      <c r="K134" s="14"/>
      <c r="L134" s="328" t="s">
        <v>95</v>
      </c>
      <c r="M134" s="553"/>
      <c r="N134" s="659"/>
      <c r="O134" s="123" t="e">
        <f aca="true" t="shared" si="45" ref="O134:AB134">SUM(O109:O133)</f>
        <v>#REF!</v>
      </c>
      <c r="P134" s="133" t="e">
        <f t="shared" si="45"/>
        <v>#REF!</v>
      </c>
      <c r="Q134" s="123" t="e">
        <f t="shared" si="45"/>
        <v>#REF!</v>
      </c>
      <c r="R134" s="133" t="e">
        <f t="shared" si="45"/>
        <v>#REF!</v>
      </c>
      <c r="S134" s="123" t="e">
        <f t="shared" si="45"/>
        <v>#REF!</v>
      </c>
      <c r="T134" s="133" t="e">
        <f t="shared" si="45"/>
        <v>#REF!</v>
      </c>
      <c r="U134" s="123" t="e">
        <f t="shared" si="45"/>
        <v>#REF!</v>
      </c>
      <c r="V134" s="133" t="e">
        <f t="shared" si="45"/>
        <v>#REF!</v>
      </c>
      <c r="W134" s="123" t="e">
        <f t="shared" si="45"/>
        <v>#REF!</v>
      </c>
      <c r="X134" s="133" t="e">
        <f t="shared" si="45"/>
        <v>#REF!</v>
      </c>
      <c r="Y134" s="123" t="e">
        <f t="shared" si="45"/>
        <v>#REF!</v>
      </c>
      <c r="Z134" s="133" t="e">
        <f t="shared" si="45"/>
        <v>#REF!</v>
      </c>
      <c r="AA134" s="123" t="e">
        <f t="shared" si="45"/>
        <v>#REF!</v>
      </c>
      <c r="AB134" s="122" t="e">
        <f t="shared" si="45"/>
        <v>#REF!</v>
      </c>
      <c r="AC134" s="94"/>
      <c r="AD134" s="14"/>
      <c r="AE134" s="14"/>
      <c r="AF134" s="10"/>
      <c r="AG134" s="62"/>
      <c r="AH134" s="66"/>
      <c r="AI134" s="10"/>
      <c r="AJ134" s="14"/>
      <c r="AK134" s="14"/>
      <c r="AL134" s="14"/>
      <c r="AM134" s="10"/>
      <c r="AN134" s="62"/>
      <c r="AO134" s="66"/>
      <c r="AP134" s="17"/>
      <c r="AQ134" s="14"/>
      <c r="AR134" s="14"/>
      <c r="AS134" s="14"/>
      <c r="AT134" s="10"/>
      <c r="AU134" s="62"/>
      <c r="AV134" s="66"/>
      <c r="AW134" s="17"/>
      <c r="AX134" s="14"/>
      <c r="AY134" s="14"/>
      <c r="AZ134" s="14"/>
      <c r="BA134" s="10"/>
      <c r="BB134" s="62"/>
      <c r="BC134" s="66"/>
      <c r="BD134" s="17"/>
      <c r="BE134" s="14"/>
      <c r="BF134" s="14"/>
      <c r="BG134" s="14"/>
      <c r="BH134" s="10"/>
      <c r="BI134" s="62"/>
      <c r="BJ134" s="66"/>
      <c r="BK134" s="17"/>
      <c r="BL134" s="14"/>
      <c r="BM134" s="14"/>
      <c r="BN134" s="14"/>
      <c r="BO134" s="10"/>
      <c r="BP134" s="62"/>
      <c r="BQ134" s="66"/>
      <c r="BR134" s="17"/>
      <c r="BS134" s="14"/>
      <c r="BT134" s="14"/>
      <c r="BU134" s="14"/>
      <c r="BV134" s="10"/>
      <c r="BW134" s="62"/>
      <c r="BX134" s="66"/>
      <c r="BY134" s="17"/>
      <c r="BZ134" s="17"/>
      <c r="CA134" s="17"/>
      <c r="CB134" s="63"/>
      <c r="CC134" s="63"/>
      <c r="CD134" s="63"/>
      <c r="CE134" s="63"/>
      <c r="CF134" s="14"/>
      <c r="CG134" s="63"/>
      <c r="CH134" s="155"/>
    </row>
    <row r="135" spans="5:86" ht="12.75">
      <c r="E135" s="656" t="s">
        <v>125</v>
      </c>
      <c r="F135" s="656"/>
      <c r="G135" s="656"/>
      <c r="H135" s="656"/>
      <c r="I135" s="656"/>
      <c r="J135" s="656"/>
      <c r="K135" s="656"/>
      <c r="L135" s="656"/>
      <c r="M135" s="28" t="e">
        <f>#REF!</f>
        <v>#REF!</v>
      </c>
      <c r="N135" s="57" t="e">
        <f>IF(M135=0,0,36/36*IF(#REF!=2,1/2,#REF!))</f>
        <v>#REF!</v>
      </c>
      <c r="O135" s="160"/>
      <c r="P135" s="52" t="e">
        <f>IF($N135=$O$107/36,$M135,0)</f>
        <v>#REF!</v>
      </c>
      <c r="Q135" s="160"/>
      <c r="R135" s="52" t="e">
        <f>IF($N135=$Q$107/36,$M135,0)</f>
        <v>#REF!</v>
      </c>
      <c r="S135" s="160"/>
      <c r="T135" s="52" t="e">
        <f>IF($N135=$S$107/36,$M135,0)</f>
        <v>#REF!</v>
      </c>
      <c r="U135" s="160"/>
      <c r="V135" s="52" t="e">
        <f>IF($N135=$U$107/36,$M135,0)</f>
        <v>#REF!</v>
      </c>
      <c r="W135" s="160"/>
      <c r="X135" s="52" t="e">
        <f>IF($N135=$W$107/36,$M135,0)</f>
        <v>#REF!</v>
      </c>
      <c r="Y135" s="160"/>
      <c r="Z135" s="52" t="e">
        <f>IF($N135=$Y$107/36,$M135,0)</f>
        <v>#REF!</v>
      </c>
      <c r="AA135" s="160"/>
      <c r="AB135" s="129" t="e">
        <f>IF($N135=$AA$107/36,$M135,0)</f>
        <v>#REF!</v>
      </c>
      <c r="AC135" s="94"/>
      <c r="AD135" s="14"/>
      <c r="AE135" s="14"/>
      <c r="AF135" s="10"/>
      <c r="AG135" s="62"/>
      <c r="AH135" s="66"/>
      <c r="AI135" s="10"/>
      <c r="AJ135" s="14"/>
      <c r="AK135" s="14"/>
      <c r="AL135" s="14"/>
      <c r="AM135" s="10"/>
      <c r="AN135" s="62"/>
      <c r="AO135" s="66"/>
      <c r="AP135" s="17"/>
      <c r="AQ135" s="14"/>
      <c r="AR135" s="14"/>
      <c r="AS135" s="14"/>
      <c r="AT135" s="10"/>
      <c r="AU135" s="62"/>
      <c r="AV135" s="66"/>
      <c r="AW135" s="17"/>
      <c r="AX135" s="14"/>
      <c r="AY135" s="14"/>
      <c r="AZ135" s="14"/>
      <c r="BA135" s="10"/>
      <c r="BB135" s="62"/>
      <c r="BC135" s="66"/>
      <c r="BD135" s="17"/>
      <c r="BE135" s="14"/>
      <c r="BF135" s="14"/>
      <c r="BG135" s="14"/>
      <c r="BH135" s="10"/>
      <c r="BI135" s="62"/>
      <c r="BJ135" s="66"/>
      <c r="BK135" s="17"/>
      <c r="BL135" s="14"/>
      <c r="BM135" s="14"/>
      <c r="BN135" s="14"/>
      <c r="BO135" s="10"/>
      <c r="BP135" s="62"/>
      <c r="BQ135" s="66"/>
      <c r="BR135" s="17"/>
      <c r="BS135" s="14"/>
      <c r="BT135" s="14"/>
      <c r="BU135" s="14"/>
      <c r="BV135" s="10"/>
      <c r="BW135" s="62"/>
      <c r="BX135" s="66"/>
      <c r="BY135" s="17"/>
      <c r="BZ135" s="17"/>
      <c r="CA135" s="17"/>
      <c r="CB135" s="63"/>
      <c r="CC135" s="63"/>
      <c r="CD135" s="63"/>
      <c r="CE135" s="63"/>
      <c r="CF135" s="14"/>
      <c r="CG135" s="63"/>
      <c r="CH135" s="155"/>
    </row>
    <row r="136" spans="5:86" ht="12.75">
      <c r="E136" s="130"/>
      <c r="F136" s="131"/>
      <c r="G136" s="131"/>
      <c r="H136" s="131"/>
      <c r="I136" s="131"/>
      <c r="J136" s="132"/>
      <c r="K136" s="14"/>
      <c r="L136" s="328" t="s">
        <v>96</v>
      </c>
      <c r="M136" s="553"/>
      <c r="N136" s="659"/>
      <c r="O136" s="123" t="e">
        <f>O134+ROUND(((P134+P135-1)/30),0)</f>
        <v>#REF!</v>
      </c>
      <c r="P136" s="135"/>
      <c r="Q136" s="170" t="e">
        <f>Q134+ROUND(((R134+R135-1)/30),0)</f>
        <v>#REF!</v>
      </c>
      <c r="R136" s="135"/>
      <c r="S136" s="172" t="e">
        <f>S134+ROUND(((T134+T135-1)/30),0)</f>
        <v>#REF!</v>
      </c>
      <c r="T136" s="135"/>
      <c r="U136" s="174" t="e">
        <f>U134+ROUND(((V134+V135-1)/30),0)</f>
        <v>#REF!</v>
      </c>
      <c r="V136" s="135"/>
      <c r="W136" s="176" t="e">
        <f>W134+ROUND(((X134+X135-1)/30),0)</f>
        <v>#REF!</v>
      </c>
      <c r="X136" s="135"/>
      <c r="Y136" s="178" t="e">
        <f>Y134+ROUND(((Z134+Z135-1)/30),0)</f>
        <v>#REF!</v>
      </c>
      <c r="Z136" s="135"/>
      <c r="AA136" s="180" t="e">
        <f>AA134+ROUND(((AB134+AB135-1)/30),0)</f>
        <v>#REF!</v>
      </c>
      <c r="AB136" s="136"/>
      <c r="AC136" s="94"/>
      <c r="AD136" s="14"/>
      <c r="AE136" s="14"/>
      <c r="AF136" s="10"/>
      <c r="AG136" s="62"/>
      <c r="AH136" s="66"/>
      <c r="AI136" s="10"/>
      <c r="AJ136" s="14"/>
      <c r="AK136" s="14"/>
      <c r="AL136" s="14"/>
      <c r="AM136" s="10"/>
      <c r="AN136" s="62"/>
      <c r="AO136" s="66"/>
      <c r="AP136" s="17"/>
      <c r="AQ136" s="14"/>
      <c r="AR136" s="14"/>
      <c r="AS136" s="14"/>
      <c r="AT136" s="10"/>
      <c r="AU136" s="62"/>
      <c r="AV136" s="66"/>
      <c r="AW136" s="17"/>
      <c r="AX136" s="14"/>
      <c r="AY136" s="14"/>
      <c r="AZ136" s="14"/>
      <c r="BA136" s="10"/>
      <c r="BB136" s="62"/>
      <c r="BC136" s="66"/>
      <c r="BD136" s="17"/>
      <c r="BE136" s="14"/>
      <c r="BF136" s="14"/>
      <c r="BG136" s="14"/>
      <c r="BH136" s="10"/>
      <c r="BI136" s="62"/>
      <c r="BJ136" s="66"/>
      <c r="BK136" s="17"/>
      <c r="BL136" s="14"/>
      <c r="BM136" s="14"/>
      <c r="BN136" s="14"/>
      <c r="BO136" s="10"/>
      <c r="BP136" s="62"/>
      <c r="BQ136" s="66"/>
      <c r="BR136" s="17"/>
      <c r="BS136" s="14"/>
      <c r="BT136" s="14"/>
      <c r="BU136" s="14"/>
      <c r="BV136" s="10"/>
      <c r="BW136" s="62"/>
      <c r="BX136" s="66"/>
      <c r="BY136" s="17"/>
      <c r="BZ136" s="17"/>
      <c r="CA136" s="17"/>
      <c r="CB136" s="63"/>
      <c r="CC136" s="63"/>
      <c r="CD136" s="63"/>
      <c r="CE136" s="63"/>
      <c r="CF136" s="14"/>
      <c r="CG136" s="63"/>
      <c r="CH136" s="155"/>
    </row>
    <row r="137" spans="5:86" ht="12.75">
      <c r="E137" s="130"/>
      <c r="F137" s="131"/>
      <c r="G137" s="131"/>
      <c r="H137" s="131"/>
      <c r="I137" s="131"/>
      <c r="J137" s="132"/>
      <c r="K137" s="14"/>
      <c r="L137" s="503" t="s">
        <v>97</v>
      </c>
      <c r="M137" s="504"/>
      <c r="N137" s="655"/>
      <c r="O137" s="101" t="s">
        <v>4</v>
      </c>
      <c r="P137" s="119" t="e">
        <f>P134+P135-((ROUND(((P134+P135-1)/30),0)*30))</f>
        <v>#REF!</v>
      </c>
      <c r="Q137" s="101" t="s">
        <v>4</v>
      </c>
      <c r="R137" s="119" t="e">
        <f>R134+R135-((ROUND(((R134+R135-1)/30),0)*30))</f>
        <v>#REF!</v>
      </c>
      <c r="S137" s="101" t="s">
        <v>4</v>
      </c>
      <c r="T137" s="119" t="e">
        <f>T134+T135-((ROUND(((T134+T135-1)/30),0)*30))</f>
        <v>#REF!</v>
      </c>
      <c r="U137" s="101" t="s">
        <v>4</v>
      </c>
      <c r="V137" s="119" t="e">
        <f>V134+V135-((ROUND(((V134+V135-1)/30),0)*30))</f>
        <v>#REF!</v>
      </c>
      <c r="W137" s="101" t="s">
        <v>4</v>
      </c>
      <c r="X137" s="119" t="e">
        <f>X134+X135-((ROUND(((X134+X135-1)/30),0)*30))</f>
        <v>#REF!</v>
      </c>
      <c r="Y137" s="101" t="s">
        <v>4</v>
      </c>
      <c r="Z137" s="119" t="e">
        <f>Z134+Z135-((ROUND(((Z134+Z135-1)/30),0)*30))</f>
        <v>#REF!</v>
      </c>
      <c r="AA137" s="101" t="s">
        <v>4</v>
      </c>
      <c r="AB137" s="119" t="e">
        <f>AB134+AB135-((ROUND(((AB134+AB135-1)/30),0)*30))</f>
        <v>#REF!</v>
      </c>
      <c r="AC137" s="94" t="s">
        <v>55</v>
      </c>
      <c r="AD137" s="14"/>
      <c r="AE137" s="14"/>
      <c r="AF137" s="10"/>
      <c r="AG137" s="62"/>
      <c r="AH137" s="66"/>
      <c r="AI137" s="10"/>
      <c r="AJ137" s="14"/>
      <c r="AK137" s="14"/>
      <c r="AL137" s="14"/>
      <c r="AM137" s="10"/>
      <c r="AN137" s="62"/>
      <c r="AO137" s="66"/>
      <c r="AP137" s="17"/>
      <c r="AQ137" s="14"/>
      <c r="AR137" s="14"/>
      <c r="AS137" s="14"/>
      <c r="AT137" s="10"/>
      <c r="AU137" s="62"/>
      <c r="AV137" s="66"/>
      <c r="AW137" s="17"/>
      <c r="AX137" s="14"/>
      <c r="AY137" s="14"/>
      <c r="AZ137" s="14"/>
      <c r="BA137" s="10"/>
      <c r="BB137" s="62"/>
      <c r="BC137" s="66"/>
      <c r="BD137" s="17"/>
      <c r="BE137" s="14"/>
      <c r="BF137" s="14"/>
      <c r="BG137" s="14"/>
      <c r="BH137" s="10"/>
      <c r="BI137" s="62"/>
      <c r="BJ137" s="66"/>
      <c r="BK137" s="17"/>
      <c r="BL137" s="14"/>
      <c r="BM137" s="14"/>
      <c r="BN137" s="14"/>
      <c r="BO137" s="10"/>
      <c r="BP137" s="62"/>
      <c r="BQ137" s="66"/>
      <c r="BR137" s="17"/>
      <c r="BS137" s="14"/>
      <c r="BT137" s="14"/>
      <c r="BU137" s="14"/>
      <c r="BV137" s="10"/>
      <c r="BW137" s="62"/>
      <c r="BX137" s="66"/>
      <c r="BY137" s="17"/>
      <c r="BZ137" s="17"/>
      <c r="CA137" s="17"/>
      <c r="CB137" s="63"/>
      <c r="CC137" s="63"/>
      <c r="CD137" s="63"/>
      <c r="CE137" s="63"/>
      <c r="CF137" s="14"/>
      <c r="CG137" s="63"/>
      <c r="CH137" s="155"/>
    </row>
    <row r="138" spans="5:86" ht="13.5" thickBot="1">
      <c r="E138" s="130"/>
      <c r="F138" s="131"/>
      <c r="G138" s="131"/>
      <c r="H138" s="131"/>
      <c r="I138" s="131"/>
      <c r="J138" s="132"/>
      <c r="K138" s="14"/>
      <c r="L138" s="328" t="s">
        <v>93</v>
      </c>
      <c r="M138" s="553"/>
      <c r="N138" s="659"/>
      <c r="O138" s="329" t="e">
        <f>O107</f>
        <v>#REF!</v>
      </c>
      <c r="P138" s="649"/>
      <c r="Q138" s="329" t="e">
        <f>Q107</f>
        <v>#REF!</v>
      </c>
      <c r="R138" s="649"/>
      <c r="S138" s="329" t="e">
        <f>S107</f>
        <v>#REF!</v>
      </c>
      <c r="T138" s="649"/>
      <c r="U138" s="329" t="e">
        <f>U107</f>
        <v>#REF!</v>
      </c>
      <c r="V138" s="649"/>
      <c r="W138" s="329" t="e">
        <f>W107</f>
        <v>#REF!</v>
      </c>
      <c r="X138" s="649"/>
      <c r="Y138" s="329" t="e">
        <f>Y107</f>
        <v>#REF!</v>
      </c>
      <c r="Z138" s="649"/>
      <c r="AA138" s="654" t="e">
        <f>AA107</f>
        <v>#REF!</v>
      </c>
      <c r="AB138" s="588"/>
      <c r="AC138" s="94" t="s">
        <v>4</v>
      </c>
      <c r="AD138" s="14" t="s">
        <v>3</v>
      </c>
      <c r="AE138" s="14"/>
      <c r="AF138" s="10"/>
      <c r="AG138" s="62"/>
      <c r="AH138" s="66"/>
      <c r="AI138" s="10"/>
      <c r="AJ138" s="14"/>
      <c r="AK138" s="14"/>
      <c r="AL138" s="14"/>
      <c r="AM138" s="10"/>
      <c r="AN138" s="62"/>
      <c r="AO138" s="66"/>
      <c r="AP138" s="17"/>
      <c r="AQ138" s="14"/>
      <c r="AR138" s="14"/>
      <c r="AS138" s="14"/>
      <c r="AT138" s="10"/>
      <c r="AU138" s="62"/>
      <c r="AV138" s="66"/>
      <c r="AW138" s="17"/>
      <c r="AX138" s="14"/>
      <c r="AY138" s="14"/>
      <c r="AZ138" s="14"/>
      <c r="BA138" s="10"/>
      <c r="BB138" s="62"/>
      <c r="BC138" s="66"/>
      <c r="BD138" s="17"/>
      <c r="BE138" s="14"/>
      <c r="BF138" s="14"/>
      <c r="BG138" s="14"/>
      <c r="BH138" s="10"/>
      <c r="BI138" s="62"/>
      <c r="BJ138" s="66"/>
      <c r="BK138" s="17"/>
      <c r="BL138" s="14"/>
      <c r="BM138" s="14"/>
      <c r="BN138" s="14"/>
      <c r="BO138" s="10"/>
      <c r="BP138" s="62"/>
      <c r="BQ138" s="66"/>
      <c r="BR138" s="17"/>
      <c r="BS138" s="14"/>
      <c r="BT138" s="14"/>
      <c r="BU138" s="14"/>
      <c r="BV138" s="10"/>
      <c r="BW138" s="62"/>
      <c r="BX138" s="66"/>
      <c r="BY138" s="17"/>
      <c r="BZ138" s="17"/>
      <c r="CA138" s="17"/>
      <c r="CB138" s="63"/>
      <c r="CC138" s="63"/>
      <c r="CD138" s="63"/>
      <c r="CE138" s="63"/>
      <c r="CF138" s="14"/>
      <c r="CG138" s="63"/>
      <c r="CH138" s="155"/>
    </row>
    <row r="139" spans="5:86" ht="13.5" thickBot="1">
      <c r="E139" s="130"/>
      <c r="F139" s="131"/>
      <c r="G139" s="131"/>
      <c r="H139" s="131"/>
      <c r="I139" s="131"/>
      <c r="J139" s="132"/>
      <c r="K139" s="14"/>
      <c r="L139" s="503" t="s">
        <v>98</v>
      </c>
      <c r="M139" s="504"/>
      <c r="N139" s="655"/>
      <c r="O139" s="14"/>
      <c r="P139" s="43" t="e">
        <f>IF(P137&gt;0,P137,0)</f>
        <v>#REF!</v>
      </c>
      <c r="Q139" s="14"/>
      <c r="R139" s="43" t="e">
        <f>IF(R137&gt;0,R137,0)</f>
        <v>#REF!</v>
      </c>
      <c r="S139" s="14"/>
      <c r="T139" s="43" t="e">
        <f>IF(T137&gt;0,T137,0)</f>
        <v>#REF!</v>
      </c>
      <c r="U139" s="14"/>
      <c r="V139" s="43" t="e">
        <f>IF(V137&gt;0,V137,0)</f>
        <v>#REF!</v>
      </c>
      <c r="W139" s="14"/>
      <c r="X139" s="43" t="e">
        <f>IF(X137&gt;0,X137,0)</f>
        <v>#REF!</v>
      </c>
      <c r="Y139" s="14"/>
      <c r="Z139" s="43" t="e">
        <f>IF(Z137&gt;0,Z137,0)</f>
        <v>#REF!</v>
      </c>
      <c r="AA139" s="14"/>
      <c r="AB139" s="121" t="e">
        <f>IF(AB137&gt;0,AB137,0)</f>
        <v>#REF!</v>
      </c>
      <c r="AC139" s="138" t="e">
        <f>SUM(P139:AB139)</f>
        <v>#REF!</v>
      </c>
      <c r="AD139" s="182" t="e">
        <f>ROUND((AC139-1)/30,0)</f>
        <v>#REF!</v>
      </c>
      <c r="AE139" s="14"/>
      <c r="AF139" s="10"/>
      <c r="AG139" s="62"/>
      <c r="AH139" s="66"/>
      <c r="AI139" s="10"/>
      <c r="AJ139" s="14"/>
      <c r="AK139" s="14"/>
      <c r="AL139" s="14"/>
      <c r="AM139" s="10"/>
      <c r="AN139" s="62"/>
      <c r="AO139" s="66"/>
      <c r="AP139" s="17"/>
      <c r="AQ139" s="14"/>
      <c r="AR139" s="14"/>
      <c r="AS139" s="14"/>
      <c r="AT139" s="10"/>
      <c r="AU139" s="62"/>
      <c r="AV139" s="66"/>
      <c r="AW139" s="17"/>
      <c r="AX139" s="14"/>
      <c r="AY139" s="14"/>
      <c r="AZ139" s="14"/>
      <c r="BA139" s="10"/>
      <c r="BB139" s="62"/>
      <c r="BC139" s="66"/>
      <c r="BD139" s="17"/>
      <c r="BE139" s="14"/>
      <c r="BF139" s="14"/>
      <c r="BG139" s="14"/>
      <c r="BH139" s="10"/>
      <c r="BI139" s="62"/>
      <c r="BJ139" s="66"/>
      <c r="BK139" s="17"/>
      <c r="BL139" s="14"/>
      <c r="BM139" s="14"/>
      <c r="BN139" s="14"/>
      <c r="BO139" s="10"/>
      <c r="BP139" s="62"/>
      <c r="BQ139" s="66"/>
      <c r="BR139" s="17"/>
      <c r="BS139" s="14"/>
      <c r="BT139" s="14"/>
      <c r="BU139" s="14"/>
      <c r="BV139" s="10"/>
      <c r="BW139" s="62"/>
      <c r="BX139" s="66"/>
      <c r="BY139" s="17"/>
      <c r="BZ139" s="17"/>
      <c r="CA139" s="17"/>
      <c r="CB139" s="63"/>
      <c r="CC139" s="63"/>
      <c r="CD139" s="63"/>
      <c r="CE139" s="63"/>
      <c r="CF139" s="14"/>
      <c r="CG139" s="63"/>
      <c r="CH139" s="155"/>
    </row>
    <row r="140" spans="5:86" ht="13.5" thickBot="1">
      <c r="E140" s="130"/>
      <c r="F140" s="131"/>
      <c r="G140" s="131"/>
      <c r="H140" s="131"/>
      <c r="I140" s="131"/>
      <c r="J140" s="132"/>
      <c r="K140" s="14"/>
      <c r="L140" s="503" t="s">
        <v>99</v>
      </c>
      <c r="M140" s="504"/>
      <c r="N140" s="655"/>
      <c r="O140" s="14"/>
      <c r="P140" s="53" t="e">
        <f>P139*0.1*AE97</f>
        <v>#REF!</v>
      </c>
      <c r="Q140" s="71"/>
      <c r="R140" s="53" t="e">
        <f>R139*0.1*AE98</f>
        <v>#REF!</v>
      </c>
      <c r="S140" s="71"/>
      <c r="T140" s="53" t="e">
        <f>T139*0.1*AE99</f>
        <v>#REF!</v>
      </c>
      <c r="U140" s="71"/>
      <c r="V140" s="53" t="e">
        <f>V139*0.1*AE100</f>
        <v>#REF!</v>
      </c>
      <c r="W140" s="71"/>
      <c r="X140" s="53" t="e">
        <f>X139*0.1*AE101</f>
        <v>#REF!</v>
      </c>
      <c r="Y140" s="71"/>
      <c r="Z140" s="53" t="e">
        <f>Z139*0.1*AE102</f>
        <v>#REF!</v>
      </c>
      <c r="AA140" s="71"/>
      <c r="AB140" s="117" t="e">
        <f>AB139*0.1*AE103</f>
        <v>#REF!</v>
      </c>
      <c r="AC140" s="139" t="e">
        <f>SUM(P140:AB140)</f>
        <v>#REF!</v>
      </c>
      <c r="AD140" s="14" t="s">
        <v>52</v>
      </c>
      <c r="AE140" s="14"/>
      <c r="AF140" s="10"/>
      <c r="AG140" s="62"/>
      <c r="AH140" s="66"/>
      <c r="AI140" s="10"/>
      <c r="AJ140" s="14"/>
      <c r="AK140" s="14"/>
      <c r="AL140" s="14"/>
      <c r="AM140" s="10"/>
      <c r="AN140" s="62"/>
      <c r="AO140" s="66"/>
      <c r="AP140" s="17"/>
      <c r="AQ140" s="14"/>
      <c r="AR140" s="14"/>
      <c r="AS140" s="14"/>
      <c r="AT140" s="10"/>
      <c r="AU140" s="62"/>
      <c r="AV140" s="66"/>
      <c r="AW140" s="17"/>
      <c r="AX140" s="14"/>
      <c r="AY140" s="14"/>
      <c r="AZ140" s="14"/>
      <c r="BA140" s="10"/>
      <c r="BB140" s="62"/>
      <c r="BC140" s="66"/>
      <c r="BD140" s="17"/>
      <c r="BE140" s="14"/>
      <c r="BF140" s="14"/>
      <c r="BG140" s="14"/>
      <c r="BH140" s="10"/>
      <c r="BI140" s="62"/>
      <c r="BJ140" s="66"/>
      <c r="BK140" s="17"/>
      <c r="BL140" s="14"/>
      <c r="BM140" s="14"/>
      <c r="BN140" s="14"/>
      <c r="BO140" s="10"/>
      <c r="BP140" s="62"/>
      <c r="BQ140" s="66"/>
      <c r="BR140" s="17"/>
      <c r="BS140" s="14"/>
      <c r="BT140" s="14"/>
      <c r="BU140" s="14"/>
      <c r="BV140" s="10"/>
      <c r="BW140" s="62"/>
      <c r="BX140" s="66"/>
      <c r="BY140" s="17"/>
      <c r="BZ140" s="17"/>
      <c r="CA140" s="17"/>
      <c r="CB140" s="63"/>
      <c r="CC140" s="63"/>
      <c r="CD140" s="63"/>
      <c r="CE140" s="63"/>
      <c r="CF140" s="14"/>
      <c r="CG140" s="63"/>
      <c r="CH140" s="155"/>
    </row>
    <row r="141" spans="5:86" ht="13.5" thickBot="1">
      <c r="E141" s="130"/>
      <c r="F141" s="131"/>
      <c r="G141" s="131"/>
      <c r="H141" s="131"/>
      <c r="I141" s="131"/>
      <c r="J141" s="132"/>
      <c r="K141" s="14"/>
      <c r="L141" s="503" t="s">
        <v>100</v>
      </c>
      <c r="M141" s="504"/>
      <c r="N141" s="655"/>
      <c r="O141" s="14"/>
      <c r="P141" s="14"/>
      <c r="Q141" s="14"/>
      <c r="R141" s="14"/>
      <c r="S141" s="14"/>
      <c r="T141" s="14"/>
      <c r="U141" s="14"/>
      <c r="V141" s="14"/>
      <c r="W141" s="14"/>
      <c r="X141" s="14"/>
      <c r="Y141" s="14"/>
      <c r="Z141" s="14"/>
      <c r="AA141" s="14"/>
      <c r="AB141" s="14"/>
      <c r="AC141" s="137" t="e">
        <f>IF(AC139=0,0,AC140/AC139)</f>
        <v>#REF!</v>
      </c>
      <c r="AD141" s="140" t="e">
        <f>AC141*AD139</f>
        <v>#REF!</v>
      </c>
      <c r="AE141" s="14"/>
      <c r="AF141" s="10"/>
      <c r="AG141" s="62"/>
      <c r="AH141" s="66"/>
      <c r="AI141" s="10"/>
      <c r="AJ141" s="14"/>
      <c r="AK141" s="14"/>
      <c r="AL141" s="14"/>
      <c r="AM141" s="10"/>
      <c r="AN141" s="62"/>
      <c r="AO141" s="66"/>
      <c r="AP141" s="17"/>
      <c r="AQ141" s="14"/>
      <c r="AR141" s="14"/>
      <c r="AS141" s="14"/>
      <c r="AT141" s="10"/>
      <c r="AU141" s="62"/>
      <c r="AV141" s="66"/>
      <c r="AW141" s="17"/>
      <c r="AX141" s="14"/>
      <c r="AY141" s="14"/>
      <c r="AZ141" s="14"/>
      <c r="BA141" s="10"/>
      <c r="BB141" s="62"/>
      <c r="BC141" s="66"/>
      <c r="BD141" s="17"/>
      <c r="BE141" s="14"/>
      <c r="BF141" s="14"/>
      <c r="BG141" s="14"/>
      <c r="BH141" s="10"/>
      <c r="BI141" s="62"/>
      <c r="BJ141" s="66"/>
      <c r="BK141" s="17"/>
      <c r="BL141" s="14"/>
      <c r="BM141" s="14"/>
      <c r="BN141" s="14"/>
      <c r="BO141" s="10"/>
      <c r="BP141" s="62"/>
      <c r="BQ141" s="66"/>
      <c r="BR141" s="17"/>
      <c r="BS141" s="14"/>
      <c r="BT141" s="14"/>
      <c r="BU141" s="14"/>
      <c r="BV141" s="10"/>
      <c r="BW141" s="62"/>
      <c r="BX141" s="66"/>
      <c r="BY141" s="17"/>
      <c r="BZ141" s="17"/>
      <c r="CA141" s="17"/>
      <c r="CB141" s="63"/>
      <c r="CC141" s="63"/>
      <c r="CD141" s="63"/>
      <c r="CE141" s="63"/>
      <c r="CF141" s="14"/>
      <c r="CG141" s="63"/>
      <c r="CH141" s="155"/>
    </row>
    <row r="142" spans="5:86" ht="12.75">
      <c r="E142" s="130"/>
      <c r="F142" s="131"/>
      <c r="G142" s="131"/>
      <c r="H142" s="131"/>
      <c r="I142" s="131"/>
      <c r="J142" s="132"/>
      <c r="K142" s="14"/>
      <c r="L142" s="22"/>
      <c r="M142" s="22"/>
      <c r="N142" s="22"/>
      <c r="O142" s="14"/>
      <c r="P142" s="14"/>
      <c r="Q142" s="14"/>
      <c r="R142" s="14"/>
      <c r="S142" s="14"/>
      <c r="T142" s="14"/>
      <c r="U142" s="14"/>
      <c r="V142" s="14"/>
      <c r="W142" s="14"/>
      <c r="X142" s="14"/>
      <c r="Y142" s="14"/>
      <c r="Z142" s="14"/>
      <c r="AA142" s="14"/>
      <c r="AB142" s="14"/>
      <c r="AC142" s="71"/>
      <c r="AD142" s="9"/>
      <c r="AE142" s="14"/>
      <c r="AF142" s="10"/>
      <c r="AG142" s="62"/>
      <c r="AH142" s="66"/>
      <c r="AI142" s="10"/>
      <c r="AJ142" s="14"/>
      <c r="AK142" s="14"/>
      <c r="AL142" s="14"/>
      <c r="AM142" s="10"/>
      <c r="AN142" s="62"/>
      <c r="AO142" s="66"/>
      <c r="AP142" s="17"/>
      <c r="AQ142" s="14"/>
      <c r="AR142" s="14"/>
      <c r="AS142" s="14"/>
      <c r="AT142" s="10"/>
      <c r="AU142" s="62"/>
      <c r="AV142" s="66"/>
      <c r="AW142" s="17"/>
      <c r="AX142" s="14"/>
      <c r="AY142" s="14"/>
      <c r="AZ142" s="14"/>
      <c r="BA142" s="10"/>
      <c r="BB142" s="62"/>
      <c r="BC142" s="66"/>
      <c r="BD142" s="17"/>
      <c r="BE142" s="14"/>
      <c r="BF142" s="14"/>
      <c r="BG142" s="14"/>
      <c r="BH142" s="10"/>
      <c r="BI142" s="62"/>
      <c r="BJ142" s="66"/>
      <c r="BK142" s="17"/>
      <c r="BL142" s="14"/>
      <c r="BM142" s="14"/>
      <c r="BN142" s="14"/>
      <c r="BO142" s="10"/>
      <c r="BP142" s="62"/>
      <c r="BQ142" s="66"/>
      <c r="BR142" s="17"/>
      <c r="BS142" s="14"/>
      <c r="BT142" s="14"/>
      <c r="BU142" s="14"/>
      <c r="BV142" s="10"/>
      <c r="BW142" s="62"/>
      <c r="BX142" s="66"/>
      <c r="BY142" s="17"/>
      <c r="BZ142" s="17"/>
      <c r="CA142" s="17"/>
      <c r="CB142" s="63"/>
      <c r="CC142" s="63"/>
      <c r="CD142" s="63"/>
      <c r="CE142" s="63"/>
      <c r="CF142" s="14"/>
      <c r="CG142" s="63"/>
      <c r="CH142" s="155"/>
    </row>
    <row r="143" spans="5:86" ht="12.75">
      <c r="E143" s="635" t="s">
        <v>130</v>
      </c>
      <c r="F143" s="636"/>
      <c r="G143" s="636"/>
      <c r="H143" s="636"/>
      <c r="I143" s="636"/>
      <c r="J143" s="636"/>
      <c r="K143" s="636"/>
      <c r="L143" s="636"/>
      <c r="M143" s="636"/>
      <c r="N143" s="636"/>
      <c r="O143" s="636"/>
      <c r="P143" s="637"/>
      <c r="Q143" s="14"/>
      <c r="R143" s="14"/>
      <c r="S143" s="14"/>
      <c r="T143" s="14"/>
      <c r="U143" s="14"/>
      <c r="V143" s="14"/>
      <c r="W143" s="14"/>
      <c r="X143" s="14"/>
      <c r="Y143" s="14"/>
      <c r="Z143" s="14"/>
      <c r="AA143" s="14"/>
      <c r="AB143" s="14"/>
      <c r="AC143" s="71"/>
      <c r="AD143" s="9"/>
      <c r="AE143" s="14"/>
      <c r="AF143" s="10"/>
      <c r="AG143" s="62"/>
      <c r="AH143" s="66"/>
      <c r="AI143" s="10"/>
      <c r="AJ143" s="14"/>
      <c r="AK143" s="14"/>
      <c r="AL143" s="14"/>
      <c r="AM143" s="10"/>
      <c r="AN143" s="62"/>
      <c r="AO143" s="66"/>
      <c r="AP143" s="17"/>
      <c r="AQ143" s="14"/>
      <c r="AR143" s="14"/>
      <c r="AS143" s="14"/>
      <c r="AT143" s="10"/>
      <c r="AU143" s="62"/>
      <c r="AV143" s="66"/>
      <c r="AW143" s="17"/>
      <c r="AX143" s="14"/>
      <c r="AY143" s="14"/>
      <c r="AZ143" s="14"/>
      <c r="BA143" s="10"/>
      <c r="BB143" s="62"/>
      <c r="BC143" s="66"/>
      <c r="BD143" s="17"/>
      <c r="BE143" s="14"/>
      <c r="BF143" s="14"/>
      <c r="BG143" s="14"/>
      <c r="BH143" s="10"/>
      <c r="BI143" s="62"/>
      <c r="BJ143" s="66"/>
      <c r="BK143" s="17"/>
      <c r="BL143" s="14"/>
      <c r="BM143" s="14"/>
      <c r="BN143" s="14"/>
      <c r="BO143" s="10"/>
      <c r="BP143" s="62"/>
      <c r="BQ143" s="66"/>
      <c r="BR143" s="17"/>
      <c r="BS143" s="14"/>
      <c r="BT143" s="14"/>
      <c r="BU143" s="14"/>
      <c r="BV143" s="10"/>
      <c r="BW143" s="62"/>
      <c r="BX143" s="66"/>
      <c r="BY143" s="17"/>
      <c r="BZ143" s="17"/>
      <c r="CA143" s="17"/>
      <c r="CB143" s="63"/>
      <c r="CC143" s="63"/>
      <c r="CD143" s="63"/>
      <c r="CE143" s="63"/>
      <c r="CF143" s="14"/>
      <c r="CG143" s="63"/>
      <c r="CH143" s="155"/>
    </row>
    <row r="144" spans="5:86" ht="12.75">
      <c r="E144" s="588" t="s">
        <v>101</v>
      </c>
      <c r="F144" s="588"/>
      <c r="G144" s="588"/>
      <c r="H144" s="588"/>
      <c r="I144" s="117" t="e">
        <f>0.15*AE97</f>
        <v>#REF!</v>
      </c>
      <c r="J144" s="113" t="s">
        <v>102</v>
      </c>
      <c r="K144" s="47" t="e">
        <f>O136</f>
        <v>#REF!</v>
      </c>
      <c r="L144" s="588" t="s">
        <v>103</v>
      </c>
      <c r="M144" s="588"/>
      <c r="N144" s="588"/>
      <c r="O144" s="588"/>
      <c r="P144" s="15" t="e">
        <f>I144*K144</f>
        <v>#REF!</v>
      </c>
      <c r="Q144" s="14"/>
      <c r="R144" s="14"/>
      <c r="S144" s="14"/>
      <c r="T144" s="14"/>
      <c r="U144" s="14"/>
      <c r="V144" s="14"/>
      <c r="W144" s="14"/>
      <c r="X144" s="14"/>
      <c r="Y144" s="14"/>
      <c r="Z144" s="14"/>
      <c r="AA144" s="14"/>
      <c r="AB144" s="14"/>
      <c r="AC144" s="71"/>
      <c r="AD144" s="9"/>
      <c r="AE144" s="14"/>
      <c r="AF144" s="10"/>
      <c r="AG144" s="62"/>
      <c r="AH144" s="66"/>
      <c r="AI144" s="10"/>
      <c r="AJ144" s="14"/>
      <c r="AK144" s="14"/>
      <c r="AL144" s="14"/>
      <c r="AM144" s="10"/>
      <c r="AN144" s="62"/>
      <c r="AO144" s="66"/>
      <c r="AP144" s="17"/>
      <c r="AQ144" s="14"/>
      <c r="AR144" s="14"/>
      <c r="AS144" s="14"/>
      <c r="AT144" s="10"/>
      <c r="AU144" s="62"/>
      <c r="AV144" s="66"/>
      <c r="AW144" s="17"/>
      <c r="AX144" s="14"/>
      <c r="AY144" s="14"/>
      <c r="AZ144" s="14"/>
      <c r="BA144" s="10"/>
      <c r="BB144" s="62"/>
      <c r="BC144" s="66"/>
      <c r="BD144" s="17"/>
      <c r="BE144" s="14"/>
      <c r="BF144" s="14"/>
      <c r="BG144" s="14"/>
      <c r="BH144" s="10"/>
      <c r="BI144" s="62"/>
      <c r="BJ144" s="66"/>
      <c r="BK144" s="17"/>
      <c r="BL144" s="14"/>
      <c r="BM144" s="14"/>
      <c r="BN144" s="14"/>
      <c r="BO144" s="10"/>
      <c r="BP144" s="62"/>
      <c r="BQ144" s="66"/>
      <c r="BR144" s="17"/>
      <c r="BS144" s="14"/>
      <c r="BT144" s="14"/>
      <c r="BU144" s="14"/>
      <c r="BV144" s="10"/>
      <c r="BW144" s="62"/>
      <c r="BX144" s="66"/>
      <c r="BY144" s="17"/>
      <c r="BZ144" s="17"/>
      <c r="CA144" s="17"/>
      <c r="CB144" s="63"/>
      <c r="CC144" s="63"/>
      <c r="CD144" s="63"/>
      <c r="CE144" s="63"/>
      <c r="CF144" s="14"/>
      <c r="CG144" s="63"/>
      <c r="CH144" s="155"/>
    </row>
    <row r="145" spans="5:86" ht="12.75">
      <c r="E145" s="588" t="s">
        <v>101</v>
      </c>
      <c r="F145" s="588"/>
      <c r="G145" s="588"/>
      <c r="H145" s="588"/>
      <c r="I145" s="117" t="e">
        <f aca="true" t="shared" si="46" ref="I145:I151">0.15*AE98</f>
        <v>#REF!</v>
      </c>
      <c r="J145" s="113" t="s">
        <v>102</v>
      </c>
      <c r="K145" s="169" t="e">
        <f>Q136</f>
        <v>#REF!</v>
      </c>
      <c r="L145" s="588" t="s">
        <v>103</v>
      </c>
      <c r="M145" s="588"/>
      <c r="N145" s="588"/>
      <c r="O145" s="588"/>
      <c r="P145" s="15" t="e">
        <f aca="true" t="shared" si="47" ref="P145:P150">I145*K145</f>
        <v>#REF!</v>
      </c>
      <c r="Q145" s="14"/>
      <c r="R145" s="14"/>
      <c r="S145" s="186"/>
      <c r="T145" s="14"/>
      <c r="U145" s="14"/>
      <c r="V145" s="14"/>
      <c r="W145" s="14"/>
      <c r="X145" s="14"/>
      <c r="Y145" s="14"/>
      <c r="Z145" s="14"/>
      <c r="AA145" s="14"/>
      <c r="AB145" s="14"/>
      <c r="AC145" s="71"/>
      <c r="AD145" s="9"/>
      <c r="AE145" s="14"/>
      <c r="AF145" s="10"/>
      <c r="AG145" s="62"/>
      <c r="AH145" s="66"/>
      <c r="AI145" s="10"/>
      <c r="AJ145" s="14"/>
      <c r="AK145" s="14"/>
      <c r="AL145" s="14"/>
      <c r="AM145" s="10"/>
      <c r="AN145" s="62"/>
      <c r="AO145" s="66"/>
      <c r="AP145" s="17"/>
      <c r="AQ145" s="14"/>
      <c r="AR145" s="14"/>
      <c r="AS145" s="14"/>
      <c r="AT145" s="10"/>
      <c r="AU145" s="62"/>
      <c r="AV145" s="66"/>
      <c r="AW145" s="17"/>
      <c r="AX145" s="14"/>
      <c r="AY145" s="14"/>
      <c r="AZ145" s="14"/>
      <c r="BA145" s="10"/>
      <c r="BB145" s="62"/>
      <c r="BC145" s="66"/>
      <c r="BD145" s="17"/>
      <c r="BE145" s="14"/>
      <c r="BF145" s="14"/>
      <c r="BG145" s="14"/>
      <c r="BH145" s="10"/>
      <c r="BI145" s="62"/>
      <c r="BJ145" s="66"/>
      <c r="BK145" s="17"/>
      <c r="BL145" s="14"/>
      <c r="BM145" s="14"/>
      <c r="BN145" s="14"/>
      <c r="BO145" s="10"/>
      <c r="BP145" s="62"/>
      <c r="BQ145" s="66"/>
      <c r="BR145" s="17"/>
      <c r="BS145" s="14"/>
      <c r="BT145" s="14"/>
      <c r="BU145" s="14"/>
      <c r="BV145" s="10"/>
      <c r="BW145" s="62"/>
      <c r="BX145" s="66"/>
      <c r="BY145" s="17"/>
      <c r="BZ145" s="17"/>
      <c r="CA145" s="17"/>
      <c r="CB145" s="63"/>
      <c r="CC145" s="63"/>
      <c r="CD145" s="63"/>
      <c r="CE145" s="63"/>
      <c r="CF145" s="14"/>
      <c r="CG145" s="63"/>
      <c r="CH145" s="155"/>
    </row>
    <row r="146" spans="5:86" ht="12.75">
      <c r="E146" s="588" t="s">
        <v>101</v>
      </c>
      <c r="F146" s="588"/>
      <c r="G146" s="588"/>
      <c r="H146" s="588"/>
      <c r="I146" s="117" t="e">
        <f t="shared" si="46"/>
        <v>#REF!</v>
      </c>
      <c r="J146" s="113" t="s">
        <v>102</v>
      </c>
      <c r="K146" s="171" t="e">
        <f>S136</f>
        <v>#REF!</v>
      </c>
      <c r="L146" s="588" t="s">
        <v>103</v>
      </c>
      <c r="M146" s="588"/>
      <c r="N146" s="588"/>
      <c r="O146" s="588"/>
      <c r="P146" s="15" t="e">
        <f t="shared" si="47"/>
        <v>#REF!</v>
      </c>
      <c r="Q146" s="14"/>
      <c r="R146" s="14"/>
      <c r="S146" s="14"/>
      <c r="T146" s="14"/>
      <c r="U146" s="14"/>
      <c r="V146" s="14"/>
      <c r="W146" s="14"/>
      <c r="X146" s="14"/>
      <c r="Y146" s="14"/>
      <c r="Z146" s="14"/>
      <c r="AA146" s="14"/>
      <c r="AB146" s="14"/>
      <c r="AC146" s="71"/>
      <c r="AD146" s="9"/>
      <c r="AE146" s="14"/>
      <c r="AF146" s="10"/>
      <c r="AG146" s="62"/>
      <c r="AH146" s="66"/>
      <c r="AI146" s="10"/>
      <c r="AJ146" s="14"/>
      <c r="AK146" s="14"/>
      <c r="AL146" s="14"/>
      <c r="AM146" s="10"/>
      <c r="AN146" s="62"/>
      <c r="AO146" s="66"/>
      <c r="AP146" s="17"/>
      <c r="AQ146" s="14"/>
      <c r="AR146" s="14"/>
      <c r="AS146" s="14"/>
      <c r="AT146" s="10"/>
      <c r="AU146" s="62"/>
      <c r="AV146" s="66"/>
      <c r="AW146" s="17"/>
      <c r="AX146" s="14"/>
      <c r="AY146" s="14"/>
      <c r="AZ146" s="14"/>
      <c r="BA146" s="10"/>
      <c r="BB146" s="62"/>
      <c r="BC146" s="66"/>
      <c r="BD146" s="17"/>
      <c r="BE146" s="14"/>
      <c r="BF146" s="14"/>
      <c r="BG146" s="14"/>
      <c r="BH146" s="10"/>
      <c r="BI146" s="62"/>
      <c r="BJ146" s="66"/>
      <c r="BK146" s="17"/>
      <c r="BL146" s="14"/>
      <c r="BM146" s="14"/>
      <c r="BN146" s="14"/>
      <c r="BO146" s="10"/>
      <c r="BP146" s="62"/>
      <c r="BQ146" s="66"/>
      <c r="BR146" s="17"/>
      <c r="BS146" s="14"/>
      <c r="BT146" s="14"/>
      <c r="BU146" s="14"/>
      <c r="BV146" s="10"/>
      <c r="BW146" s="62"/>
      <c r="BX146" s="66"/>
      <c r="BY146" s="17"/>
      <c r="BZ146" s="17"/>
      <c r="CA146" s="17"/>
      <c r="CB146" s="63"/>
      <c r="CC146" s="63"/>
      <c r="CD146" s="63"/>
      <c r="CE146" s="63"/>
      <c r="CF146" s="14"/>
      <c r="CG146" s="63"/>
      <c r="CH146" s="155"/>
    </row>
    <row r="147" spans="5:86" ht="12.75">
      <c r="E147" s="588" t="s">
        <v>101</v>
      </c>
      <c r="F147" s="588"/>
      <c r="G147" s="588"/>
      <c r="H147" s="588"/>
      <c r="I147" s="117" t="e">
        <f t="shared" si="46"/>
        <v>#REF!</v>
      </c>
      <c r="J147" s="113" t="s">
        <v>102</v>
      </c>
      <c r="K147" s="173" t="e">
        <f>U136</f>
        <v>#REF!</v>
      </c>
      <c r="L147" s="588" t="s">
        <v>103</v>
      </c>
      <c r="M147" s="588"/>
      <c r="N147" s="588"/>
      <c r="O147" s="588"/>
      <c r="P147" s="15" t="e">
        <f t="shared" si="47"/>
        <v>#REF!</v>
      </c>
      <c r="Q147" s="14"/>
      <c r="R147" s="14"/>
      <c r="S147" s="14"/>
      <c r="T147" s="14"/>
      <c r="U147" s="14"/>
      <c r="V147" s="14"/>
      <c r="W147" s="14"/>
      <c r="X147" s="14"/>
      <c r="Y147" s="14"/>
      <c r="Z147" s="14"/>
      <c r="AA147" s="14"/>
      <c r="AB147" s="14"/>
      <c r="AC147" s="71"/>
      <c r="AD147" s="9"/>
      <c r="AE147" s="14"/>
      <c r="AF147" s="10"/>
      <c r="AG147" s="62"/>
      <c r="AH147" s="66"/>
      <c r="AI147" s="10"/>
      <c r="AJ147" s="14"/>
      <c r="AK147" s="14"/>
      <c r="AL147" s="14"/>
      <c r="AM147" s="10"/>
      <c r="AN147" s="62"/>
      <c r="AO147" s="66"/>
      <c r="AP147" s="17"/>
      <c r="AQ147" s="14"/>
      <c r="AR147" s="14"/>
      <c r="AS147" s="14"/>
      <c r="AT147" s="10"/>
      <c r="AU147" s="62"/>
      <c r="AV147" s="66"/>
      <c r="AW147" s="17"/>
      <c r="AX147" s="14"/>
      <c r="AY147" s="14"/>
      <c r="AZ147" s="14"/>
      <c r="BA147" s="10"/>
      <c r="BB147" s="62"/>
      <c r="BC147" s="66"/>
      <c r="BD147" s="17"/>
      <c r="BE147" s="14"/>
      <c r="BF147" s="14"/>
      <c r="BG147" s="14"/>
      <c r="BH147" s="10"/>
      <c r="BI147" s="62"/>
      <c r="BJ147" s="66"/>
      <c r="BK147" s="17"/>
      <c r="BL147" s="14"/>
      <c r="BM147" s="14"/>
      <c r="BN147" s="14"/>
      <c r="BO147" s="10"/>
      <c r="BP147" s="62"/>
      <c r="BQ147" s="66"/>
      <c r="BR147" s="17"/>
      <c r="BS147" s="14"/>
      <c r="BT147" s="14"/>
      <c r="BU147" s="14"/>
      <c r="BV147" s="10"/>
      <c r="BW147" s="62"/>
      <c r="BX147" s="66"/>
      <c r="BY147" s="17"/>
      <c r="BZ147" s="17"/>
      <c r="CA147" s="17"/>
      <c r="CB147" s="63"/>
      <c r="CC147" s="63"/>
      <c r="CD147" s="63"/>
      <c r="CE147" s="63"/>
      <c r="CF147" s="14"/>
      <c r="CG147" s="63"/>
      <c r="CH147" s="155"/>
    </row>
    <row r="148" spans="5:86" ht="12.75">
      <c r="E148" s="588" t="s">
        <v>101</v>
      </c>
      <c r="F148" s="588"/>
      <c r="G148" s="588"/>
      <c r="H148" s="588"/>
      <c r="I148" s="117" t="e">
        <f t="shared" si="46"/>
        <v>#REF!</v>
      </c>
      <c r="J148" s="113" t="s">
        <v>102</v>
      </c>
      <c r="K148" s="175" t="e">
        <f>W136</f>
        <v>#REF!</v>
      </c>
      <c r="L148" s="588" t="s">
        <v>103</v>
      </c>
      <c r="M148" s="588"/>
      <c r="N148" s="588"/>
      <c r="O148" s="588"/>
      <c r="P148" s="15" t="e">
        <f t="shared" si="47"/>
        <v>#REF!</v>
      </c>
      <c r="Q148" s="14"/>
      <c r="R148" s="14"/>
      <c r="S148" s="14"/>
      <c r="T148" s="14"/>
      <c r="U148" s="14"/>
      <c r="V148" s="14"/>
      <c r="W148" s="14"/>
      <c r="X148" s="14"/>
      <c r="Y148" s="14"/>
      <c r="Z148" s="14"/>
      <c r="AA148" s="14"/>
      <c r="AB148" s="14"/>
      <c r="AC148" s="71"/>
      <c r="AD148" s="9"/>
      <c r="AE148" s="14"/>
      <c r="AF148" s="10"/>
      <c r="AG148" s="62"/>
      <c r="AH148" s="66"/>
      <c r="AI148" s="10"/>
      <c r="AJ148" s="14"/>
      <c r="AK148" s="14"/>
      <c r="AL148" s="14"/>
      <c r="AM148" s="10"/>
      <c r="AN148" s="62"/>
      <c r="AO148" s="66"/>
      <c r="AP148" s="17"/>
      <c r="AQ148" s="14"/>
      <c r="AR148" s="14"/>
      <c r="AS148" s="14"/>
      <c r="AT148" s="10"/>
      <c r="AU148" s="62"/>
      <c r="AV148" s="66"/>
      <c r="AW148" s="17"/>
      <c r="AX148" s="14"/>
      <c r="AY148" s="14"/>
      <c r="AZ148" s="14"/>
      <c r="BA148" s="10"/>
      <c r="BB148" s="62"/>
      <c r="BC148" s="66"/>
      <c r="BD148" s="17"/>
      <c r="BE148" s="14"/>
      <c r="BF148" s="14"/>
      <c r="BG148" s="14"/>
      <c r="BH148" s="10"/>
      <c r="BI148" s="62"/>
      <c r="BJ148" s="66"/>
      <c r="BK148" s="17"/>
      <c r="BL148" s="14"/>
      <c r="BM148" s="14"/>
      <c r="BN148" s="14"/>
      <c r="BO148" s="10"/>
      <c r="BP148" s="62"/>
      <c r="BQ148" s="66"/>
      <c r="BR148" s="17"/>
      <c r="BS148" s="14"/>
      <c r="BT148" s="14"/>
      <c r="BU148" s="14"/>
      <c r="BV148" s="10"/>
      <c r="BW148" s="62"/>
      <c r="BX148" s="66"/>
      <c r="BY148" s="17"/>
      <c r="BZ148" s="17"/>
      <c r="CA148" s="17"/>
      <c r="CB148" s="63"/>
      <c r="CC148" s="63"/>
      <c r="CD148" s="63"/>
      <c r="CE148" s="63"/>
      <c r="CF148" s="14"/>
      <c r="CG148" s="63"/>
      <c r="CH148" s="155"/>
    </row>
    <row r="149" spans="5:86" ht="12.75">
      <c r="E149" s="588" t="s">
        <v>101</v>
      </c>
      <c r="F149" s="588"/>
      <c r="G149" s="588"/>
      <c r="H149" s="588"/>
      <c r="I149" s="117" t="e">
        <f t="shared" si="46"/>
        <v>#REF!</v>
      </c>
      <c r="J149" s="113" t="s">
        <v>102</v>
      </c>
      <c r="K149" s="177" t="e">
        <f>Y136</f>
        <v>#REF!</v>
      </c>
      <c r="L149" s="588" t="s">
        <v>103</v>
      </c>
      <c r="M149" s="588"/>
      <c r="N149" s="588"/>
      <c r="O149" s="588"/>
      <c r="P149" s="15" t="e">
        <f t="shared" si="47"/>
        <v>#REF!</v>
      </c>
      <c r="Q149" s="14"/>
      <c r="R149" s="14"/>
      <c r="S149" s="14"/>
      <c r="T149" s="14"/>
      <c r="U149" s="14"/>
      <c r="V149" s="14"/>
      <c r="W149" s="14"/>
      <c r="X149" s="14"/>
      <c r="Y149" s="14"/>
      <c r="Z149" s="14"/>
      <c r="AA149" s="14"/>
      <c r="AB149" s="14"/>
      <c r="AC149" s="71"/>
      <c r="AD149" s="9"/>
      <c r="AE149" s="14"/>
      <c r="AF149" s="10"/>
      <c r="AG149" s="62"/>
      <c r="AH149" s="66"/>
      <c r="AI149" s="10"/>
      <c r="AJ149" s="14"/>
      <c r="AK149" s="14"/>
      <c r="AL149" s="14"/>
      <c r="AM149" s="10"/>
      <c r="AN149" s="62"/>
      <c r="AO149" s="66"/>
      <c r="AP149" s="17"/>
      <c r="AQ149" s="14"/>
      <c r="AR149" s="14"/>
      <c r="AS149" s="14"/>
      <c r="AT149" s="10"/>
      <c r="AU149" s="62"/>
      <c r="AV149" s="66"/>
      <c r="AW149" s="17"/>
      <c r="AX149" s="14"/>
      <c r="AY149" s="14"/>
      <c r="AZ149" s="14"/>
      <c r="BA149" s="10"/>
      <c r="BB149" s="62"/>
      <c r="BC149" s="66"/>
      <c r="BD149" s="17"/>
      <c r="BE149" s="14"/>
      <c r="BF149" s="14"/>
      <c r="BG149" s="14"/>
      <c r="BH149" s="10"/>
      <c r="BI149" s="62"/>
      <c r="BJ149" s="66"/>
      <c r="BK149" s="17"/>
      <c r="BL149" s="14"/>
      <c r="BM149" s="14"/>
      <c r="BN149" s="14"/>
      <c r="BO149" s="10"/>
      <c r="BP149" s="62"/>
      <c r="BQ149" s="66"/>
      <c r="BR149" s="17"/>
      <c r="BS149" s="14"/>
      <c r="BT149" s="14"/>
      <c r="BU149" s="14"/>
      <c r="BV149" s="10"/>
      <c r="BW149" s="62"/>
      <c r="BX149" s="66"/>
      <c r="BY149" s="17"/>
      <c r="BZ149" s="17"/>
      <c r="CA149" s="17"/>
      <c r="CB149" s="63"/>
      <c r="CC149" s="63"/>
      <c r="CD149" s="63"/>
      <c r="CE149" s="63"/>
      <c r="CF149" s="14"/>
      <c r="CG149" s="63"/>
      <c r="CH149" s="155"/>
    </row>
    <row r="150" spans="5:86" ht="12.75">
      <c r="E150" s="588" t="s">
        <v>101</v>
      </c>
      <c r="F150" s="588"/>
      <c r="G150" s="588"/>
      <c r="H150" s="588"/>
      <c r="I150" s="117" t="e">
        <f t="shared" si="46"/>
        <v>#REF!</v>
      </c>
      <c r="J150" s="113" t="s">
        <v>102</v>
      </c>
      <c r="K150" s="179" t="e">
        <f>AA136</f>
        <v>#REF!</v>
      </c>
      <c r="L150" s="588" t="s">
        <v>103</v>
      </c>
      <c r="M150" s="588"/>
      <c r="N150" s="588"/>
      <c r="O150" s="588"/>
      <c r="P150" s="15" t="e">
        <f t="shared" si="47"/>
        <v>#REF!</v>
      </c>
      <c r="Q150" s="14"/>
      <c r="R150" s="14"/>
      <c r="S150" s="14"/>
      <c r="T150" s="14"/>
      <c r="U150" s="14"/>
      <c r="V150" s="14"/>
      <c r="W150" s="14"/>
      <c r="X150" s="14"/>
      <c r="Y150" s="14"/>
      <c r="Z150" s="14"/>
      <c r="AA150" s="14"/>
      <c r="AB150" s="14"/>
      <c r="AC150" s="71"/>
      <c r="AD150" s="9"/>
      <c r="AE150" s="14"/>
      <c r="AF150" s="10"/>
      <c r="AG150" s="62"/>
      <c r="AH150" s="66"/>
      <c r="AI150" s="10"/>
      <c r="AJ150" s="14"/>
      <c r="AK150" s="14"/>
      <c r="AL150" s="14"/>
      <c r="AM150" s="10"/>
      <c r="AN150" s="62"/>
      <c r="AO150" s="66"/>
      <c r="AP150" s="17"/>
      <c r="AQ150" s="14"/>
      <c r="AR150" s="14"/>
      <c r="AS150" s="14"/>
      <c r="AT150" s="10"/>
      <c r="AU150" s="62"/>
      <c r="AV150" s="66"/>
      <c r="AW150" s="17"/>
      <c r="AX150" s="14"/>
      <c r="AY150" s="14"/>
      <c r="AZ150" s="14"/>
      <c r="BA150" s="10"/>
      <c r="BB150" s="62"/>
      <c r="BC150" s="66"/>
      <c r="BD150" s="17"/>
      <c r="BE150" s="14"/>
      <c r="BF150" s="14"/>
      <c r="BG150" s="14"/>
      <c r="BH150" s="10"/>
      <c r="BI150" s="62"/>
      <c r="BJ150" s="66"/>
      <c r="BK150" s="17"/>
      <c r="BL150" s="14"/>
      <c r="BM150" s="14"/>
      <c r="BN150" s="14"/>
      <c r="BO150" s="10"/>
      <c r="BP150" s="62"/>
      <c r="BQ150" s="66"/>
      <c r="BR150" s="17"/>
      <c r="BS150" s="14"/>
      <c r="BT150" s="14"/>
      <c r="BU150" s="14"/>
      <c r="BV150" s="10"/>
      <c r="BW150" s="62"/>
      <c r="BX150" s="66"/>
      <c r="BY150" s="17"/>
      <c r="BZ150" s="17"/>
      <c r="CA150" s="17"/>
      <c r="CB150" s="63"/>
      <c r="CC150" s="63"/>
      <c r="CD150" s="63"/>
      <c r="CE150" s="63"/>
      <c r="CF150" s="14"/>
      <c r="CG150" s="63"/>
      <c r="CH150" s="155"/>
    </row>
    <row r="151" spans="5:86" ht="12.75">
      <c r="E151" s="588" t="s">
        <v>101</v>
      </c>
      <c r="F151" s="588"/>
      <c r="G151" s="588"/>
      <c r="H151" s="588"/>
      <c r="I151" s="117">
        <f t="shared" si="46"/>
        <v>0</v>
      </c>
      <c r="J151" s="113" t="s">
        <v>102</v>
      </c>
      <c r="K151" s="181" t="e">
        <f>AD139</f>
        <v>#REF!</v>
      </c>
      <c r="L151" s="588" t="s">
        <v>103</v>
      </c>
      <c r="M151" s="588"/>
      <c r="N151" s="588"/>
      <c r="O151" s="588"/>
      <c r="P151" s="120" t="e">
        <f>I151*K151</f>
        <v>#REF!</v>
      </c>
      <c r="Q151" s="14"/>
      <c r="R151" s="14"/>
      <c r="S151" s="14"/>
      <c r="T151" s="14"/>
      <c r="U151" s="14"/>
      <c r="V151" s="14"/>
      <c r="W151" s="14"/>
      <c r="X151" s="14"/>
      <c r="Y151" s="14"/>
      <c r="Z151" s="14"/>
      <c r="AA151" s="14"/>
      <c r="AB151" s="14"/>
      <c r="AC151" s="71"/>
      <c r="AD151" s="9"/>
      <c r="AE151" s="14"/>
      <c r="AF151" s="10"/>
      <c r="AG151" s="62"/>
      <c r="AH151" s="66"/>
      <c r="AI151" s="10"/>
      <c r="AJ151" s="14"/>
      <c r="AK151" s="14"/>
      <c r="AL151" s="14"/>
      <c r="AM151" s="10"/>
      <c r="AN151" s="62"/>
      <c r="AO151" s="66"/>
      <c r="AP151" s="17"/>
      <c r="AQ151" s="14"/>
      <c r="AR151" s="14"/>
      <c r="AS151" s="14"/>
      <c r="AT151" s="10"/>
      <c r="AU151" s="62"/>
      <c r="AV151" s="66"/>
      <c r="AW151" s="17"/>
      <c r="AX151" s="14"/>
      <c r="AY151" s="14"/>
      <c r="AZ151" s="14"/>
      <c r="BA151" s="10"/>
      <c r="BB151" s="62"/>
      <c r="BC151" s="66"/>
      <c r="BD151" s="17"/>
      <c r="BE151" s="14"/>
      <c r="BF151" s="14"/>
      <c r="BG151" s="14"/>
      <c r="BH151" s="10"/>
      <c r="BI151" s="62"/>
      <c r="BJ151" s="66"/>
      <c r="BK151" s="17"/>
      <c r="BL151" s="14"/>
      <c r="BM151" s="14"/>
      <c r="BN151" s="14"/>
      <c r="BO151" s="10"/>
      <c r="BP151" s="62"/>
      <c r="BQ151" s="66"/>
      <c r="BR151" s="17"/>
      <c r="BS151" s="14"/>
      <c r="BT151" s="14"/>
      <c r="BU151" s="14"/>
      <c r="BV151" s="10"/>
      <c r="BW151" s="62"/>
      <c r="BX151" s="66"/>
      <c r="BY151" s="17"/>
      <c r="BZ151" s="17"/>
      <c r="CA151" s="17"/>
      <c r="CB151" s="63"/>
      <c r="CC151" s="63"/>
      <c r="CD151" s="63"/>
      <c r="CE151" s="63"/>
      <c r="CF151" s="14"/>
      <c r="CG151" s="63"/>
      <c r="CH151" s="155"/>
    </row>
    <row r="152" spans="5:86" ht="12.75">
      <c r="E152" s="328" t="s">
        <v>104</v>
      </c>
      <c r="F152" s="553"/>
      <c r="G152" s="553"/>
      <c r="H152" s="329"/>
      <c r="I152" s="117" t="e">
        <f>IF(K152=0,0,P152/K152)</f>
        <v>#REF!</v>
      </c>
      <c r="J152" s="113" t="s">
        <v>110</v>
      </c>
      <c r="K152" s="47" t="e">
        <f>SUM(K144:K151)</f>
        <v>#REF!</v>
      </c>
      <c r="L152" s="588" t="s">
        <v>107</v>
      </c>
      <c r="M152" s="588"/>
      <c r="N152" s="588"/>
      <c r="O152" s="588"/>
      <c r="P152" s="156" t="e">
        <f>SUM(P144:P151)</f>
        <v>#REF!</v>
      </c>
      <c r="Q152" s="14"/>
      <c r="R152" s="14"/>
      <c r="S152" s="14"/>
      <c r="T152" s="14"/>
      <c r="U152" s="14"/>
      <c r="V152" s="14"/>
      <c r="W152" s="14"/>
      <c r="X152" s="14"/>
      <c r="Y152" s="14"/>
      <c r="Z152" s="14"/>
      <c r="AA152" s="14"/>
      <c r="AB152" s="14"/>
      <c r="AC152" s="71"/>
      <c r="AD152" s="9"/>
      <c r="AE152" s="14"/>
      <c r="AF152" s="10"/>
      <c r="AG152" s="62"/>
      <c r="AH152" s="66"/>
      <c r="AI152" s="10"/>
      <c r="AJ152" s="14"/>
      <c r="AK152" s="14"/>
      <c r="AL152" s="14"/>
      <c r="AM152" s="10"/>
      <c r="AN152" s="62"/>
      <c r="AO152" s="66"/>
      <c r="AP152" s="17"/>
      <c r="AQ152" s="14"/>
      <c r="AR152" s="14"/>
      <c r="AS152" s="14"/>
      <c r="AT152" s="10"/>
      <c r="AU152" s="62"/>
      <c r="AV152" s="66"/>
      <c r="AW152" s="17"/>
      <c r="AX152" s="14"/>
      <c r="AY152" s="14"/>
      <c r="AZ152" s="14"/>
      <c r="BA152" s="10"/>
      <c r="BB152" s="62"/>
      <c r="BC152" s="66"/>
      <c r="BD152" s="17"/>
      <c r="BE152" s="14"/>
      <c r="BF152" s="14"/>
      <c r="BG152" s="14"/>
      <c r="BH152" s="10"/>
      <c r="BI152" s="62"/>
      <c r="BJ152" s="66"/>
      <c r="BK152" s="17"/>
      <c r="BL152" s="14"/>
      <c r="BM152" s="14"/>
      <c r="BN152" s="14"/>
      <c r="BO152" s="10"/>
      <c r="BP152" s="62"/>
      <c r="BQ152" s="66"/>
      <c r="BR152" s="17"/>
      <c r="BS152" s="14"/>
      <c r="BT152" s="14"/>
      <c r="BU152" s="14"/>
      <c r="BV152" s="10"/>
      <c r="BW152" s="62"/>
      <c r="BX152" s="66"/>
      <c r="BY152" s="17"/>
      <c r="BZ152" s="17"/>
      <c r="CA152" s="17"/>
      <c r="CB152" s="63"/>
      <c r="CC152" s="63"/>
      <c r="CD152" s="63"/>
      <c r="CE152" s="63"/>
      <c r="CF152" s="14"/>
      <c r="CG152" s="63"/>
      <c r="CH152" s="155"/>
    </row>
    <row r="153" spans="29:86" ht="13.5" thickBot="1">
      <c r="AC153" s="14"/>
      <c r="AD153" s="14"/>
      <c r="AE153" s="14"/>
      <c r="AF153" s="10"/>
      <c r="AG153" s="62"/>
      <c r="AH153" s="66"/>
      <c r="AI153" s="10"/>
      <c r="AJ153" s="14"/>
      <c r="AK153" s="14"/>
      <c r="AL153" s="14"/>
      <c r="AM153" s="10"/>
      <c r="AN153" s="62"/>
      <c r="AO153" s="66"/>
      <c r="AP153" s="17"/>
      <c r="AQ153" s="14"/>
      <c r="AR153" s="14"/>
      <c r="AS153" s="14"/>
      <c r="AT153" s="10"/>
      <c r="AU153" s="62"/>
      <c r="AV153" s="66"/>
      <c r="AW153" s="17"/>
      <c r="AX153" s="14"/>
      <c r="AY153" s="14"/>
      <c r="AZ153" s="14"/>
      <c r="BA153" s="10"/>
      <c r="BB153" s="62"/>
      <c r="BC153" s="66"/>
      <c r="BD153" s="17"/>
      <c r="BE153" s="14"/>
      <c r="BF153" s="14"/>
      <c r="BG153" s="14"/>
      <c r="BH153" s="10"/>
      <c r="BI153" s="62"/>
      <c r="BJ153" s="66"/>
      <c r="BK153" s="17"/>
      <c r="BL153" s="14"/>
      <c r="BM153" s="14"/>
      <c r="BN153" s="14"/>
      <c r="BO153" s="10"/>
      <c r="BP153" s="62"/>
      <c r="BQ153" s="66"/>
      <c r="BR153" s="17"/>
      <c r="BS153" s="14"/>
      <c r="BT153" s="14"/>
      <c r="BU153" s="14"/>
      <c r="BV153" s="10"/>
      <c r="BW153" s="62"/>
      <c r="BX153" s="66"/>
      <c r="BY153" s="17"/>
      <c r="BZ153" s="17"/>
      <c r="CA153" s="17"/>
      <c r="CB153" s="63"/>
      <c r="CC153" s="63"/>
      <c r="CD153" s="63"/>
      <c r="CE153" s="63"/>
      <c r="CF153" s="14"/>
      <c r="CG153" s="63"/>
      <c r="CH153" s="155"/>
    </row>
    <row r="154" spans="5:79" ht="13.5" thickBot="1">
      <c r="E154" s="668" t="s">
        <v>59</v>
      </c>
      <c r="F154" s="669"/>
      <c r="G154" s="669"/>
      <c r="H154" s="669"/>
      <c r="I154" s="669"/>
      <c r="J154" s="669"/>
      <c r="K154" s="669"/>
      <c r="L154" s="669"/>
      <c r="M154" s="669"/>
      <c r="N154" s="669"/>
      <c r="O154" s="669"/>
      <c r="P154" s="669"/>
      <c r="Q154" s="669"/>
      <c r="R154" s="670"/>
      <c r="S154" s="23"/>
      <c r="T154" s="23"/>
      <c r="U154" s="67"/>
      <c r="V154" s="67"/>
      <c r="BI154" s="68"/>
      <c r="CA154" s="21"/>
    </row>
    <row r="155" spans="5:79" ht="12.75">
      <c r="E155" s="108"/>
      <c r="F155" s="95">
        <v>1</v>
      </c>
      <c r="G155" s="95">
        <v>2</v>
      </c>
      <c r="H155" s="95">
        <v>3</v>
      </c>
      <c r="I155" s="95">
        <v>4</v>
      </c>
      <c r="J155" s="95">
        <v>5</v>
      </c>
      <c r="K155" s="95">
        <v>6</v>
      </c>
      <c r="L155" s="95">
        <v>7</v>
      </c>
      <c r="M155" s="95">
        <v>8</v>
      </c>
      <c r="N155" s="95">
        <v>9</v>
      </c>
      <c r="O155" s="95">
        <v>10</v>
      </c>
      <c r="P155" s="95">
        <v>11</v>
      </c>
      <c r="Q155" s="95">
        <v>12</v>
      </c>
      <c r="R155" s="95">
        <v>13</v>
      </c>
      <c r="S155" s="104">
        <v>14</v>
      </c>
      <c r="T155" s="104">
        <v>15</v>
      </c>
      <c r="U155" s="104">
        <v>16</v>
      </c>
      <c r="V155" s="104">
        <v>17</v>
      </c>
      <c r="W155" s="104">
        <v>18</v>
      </c>
      <c r="X155" s="104">
        <v>19</v>
      </c>
      <c r="Y155" s="104">
        <v>20</v>
      </c>
      <c r="Z155" s="104">
        <v>21</v>
      </c>
      <c r="AA155" s="104">
        <v>22</v>
      </c>
      <c r="AB155" s="104">
        <v>23</v>
      </c>
      <c r="AC155" s="104">
        <v>24</v>
      </c>
      <c r="AD155" s="4">
        <v>25</v>
      </c>
      <c r="AE155" s="660" t="s">
        <v>76</v>
      </c>
      <c r="AF155" s="660"/>
      <c r="AG155" s="660"/>
      <c r="BI155" s="68"/>
      <c r="CA155" s="21"/>
    </row>
    <row r="156" spans="5:79" ht="12.75">
      <c r="E156" s="13">
        <v>1</v>
      </c>
      <c r="F156" s="73" t="e">
        <f>N168</f>
        <v>#REF!</v>
      </c>
      <c r="G156" s="73" t="e">
        <f>N169</f>
        <v>#REF!</v>
      </c>
      <c r="H156" s="73" t="e">
        <f>N170</f>
        <v>#REF!</v>
      </c>
      <c r="I156" s="73" t="e">
        <f>N171</f>
        <v>#REF!</v>
      </c>
      <c r="J156" s="73" t="e">
        <f>N172</f>
        <v>#REF!</v>
      </c>
      <c r="K156" s="73" t="e">
        <f>N173</f>
        <v>#REF!</v>
      </c>
      <c r="L156" s="73" t="e">
        <f>N174</f>
        <v>#REF!</v>
      </c>
      <c r="M156" s="73" t="e">
        <f>N175</f>
        <v>#REF!</v>
      </c>
      <c r="N156" s="73" t="e">
        <f>N176</f>
        <v>#REF!</v>
      </c>
      <c r="O156" s="73" t="e">
        <f>N177</f>
        <v>#REF!</v>
      </c>
      <c r="P156" s="73" t="e">
        <f>N178</f>
        <v>#REF!</v>
      </c>
      <c r="Q156" s="73" t="e">
        <f>N179</f>
        <v>#REF!</v>
      </c>
      <c r="R156" s="73" t="e">
        <f>N180</f>
        <v>#REF!</v>
      </c>
      <c r="S156" s="73" t="e">
        <f>N181</f>
        <v>#REF!</v>
      </c>
      <c r="T156" s="73" t="e">
        <f>N182</f>
        <v>#REF!</v>
      </c>
      <c r="U156" s="73" t="e">
        <f>N183</f>
        <v>#REF!</v>
      </c>
      <c r="V156" s="73" t="e">
        <f>N184</f>
        <v>#REF!</v>
      </c>
      <c r="W156" s="73" t="e">
        <f>N185</f>
        <v>#REF!</v>
      </c>
      <c r="X156" s="73" t="e">
        <f>N186</f>
        <v>#REF!</v>
      </c>
      <c r="Y156" s="73" t="e">
        <f>N187</f>
        <v>#REF!</v>
      </c>
      <c r="Z156" s="73" t="e">
        <f>N188</f>
        <v>#REF!</v>
      </c>
      <c r="AA156" s="73" t="e">
        <f>N189</f>
        <v>#REF!</v>
      </c>
      <c r="AB156" s="73" t="e">
        <f>N190</f>
        <v>#REF!</v>
      </c>
      <c r="AC156" s="73" t="e">
        <f>N191</f>
        <v>#REF!</v>
      </c>
      <c r="AD156" s="73" t="e">
        <f>N192</f>
        <v>#REF!</v>
      </c>
      <c r="AE156" s="110" t="e">
        <f aca="true" t="shared" si="48" ref="AE156:AE162">MAX(F156:AD156)</f>
        <v>#REF!</v>
      </c>
      <c r="AF156" s="111" t="e">
        <f aca="true" t="shared" si="49" ref="AF156:AF162">36*AE156</f>
        <v>#REF!</v>
      </c>
      <c r="AG156" s="58" t="s">
        <v>69</v>
      </c>
      <c r="BI156" s="68"/>
      <c r="CA156" s="21"/>
    </row>
    <row r="157" spans="5:79" ht="12.75">
      <c r="E157" s="13">
        <v>2</v>
      </c>
      <c r="F157" s="73" t="e">
        <f aca="true" t="shared" si="50" ref="F157:O162">IF(F156=$AE156,0,F156)</f>
        <v>#REF!</v>
      </c>
      <c r="G157" s="73" t="e">
        <f t="shared" si="50"/>
        <v>#REF!</v>
      </c>
      <c r="H157" s="73" t="e">
        <f t="shared" si="50"/>
        <v>#REF!</v>
      </c>
      <c r="I157" s="73" t="e">
        <f t="shared" si="50"/>
        <v>#REF!</v>
      </c>
      <c r="J157" s="73" t="e">
        <f t="shared" si="50"/>
        <v>#REF!</v>
      </c>
      <c r="K157" s="73" t="e">
        <f t="shared" si="50"/>
        <v>#REF!</v>
      </c>
      <c r="L157" s="73" t="e">
        <f t="shared" si="50"/>
        <v>#REF!</v>
      </c>
      <c r="M157" s="73" t="e">
        <f t="shared" si="50"/>
        <v>#REF!</v>
      </c>
      <c r="N157" s="73" t="e">
        <f t="shared" si="50"/>
        <v>#REF!</v>
      </c>
      <c r="O157" s="73" t="e">
        <f t="shared" si="50"/>
        <v>#REF!</v>
      </c>
      <c r="P157" s="73" t="e">
        <f aca="true" t="shared" si="51" ref="P157:Y162">IF(P156=$AE156,0,P156)</f>
        <v>#REF!</v>
      </c>
      <c r="Q157" s="73" t="e">
        <f t="shared" si="51"/>
        <v>#REF!</v>
      </c>
      <c r="R157" s="73" t="e">
        <f t="shared" si="51"/>
        <v>#REF!</v>
      </c>
      <c r="S157" s="73" t="e">
        <f t="shared" si="51"/>
        <v>#REF!</v>
      </c>
      <c r="T157" s="73" t="e">
        <f t="shared" si="51"/>
        <v>#REF!</v>
      </c>
      <c r="U157" s="73" t="e">
        <f t="shared" si="51"/>
        <v>#REF!</v>
      </c>
      <c r="V157" s="73" t="e">
        <f t="shared" si="51"/>
        <v>#REF!</v>
      </c>
      <c r="W157" s="73" t="e">
        <f t="shared" si="51"/>
        <v>#REF!</v>
      </c>
      <c r="X157" s="73" t="e">
        <f t="shared" si="51"/>
        <v>#REF!</v>
      </c>
      <c r="Y157" s="73" t="e">
        <f t="shared" si="51"/>
        <v>#REF!</v>
      </c>
      <c r="Z157" s="73" t="e">
        <f aca="true" t="shared" si="52" ref="Z157:AD162">IF(Z156=$AE156,0,Z156)</f>
        <v>#REF!</v>
      </c>
      <c r="AA157" s="73" t="e">
        <f t="shared" si="52"/>
        <v>#REF!</v>
      </c>
      <c r="AB157" s="73" t="e">
        <f t="shared" si="52"/>
        <v>#REF!</v>
      </c>
      <c r="AC157" s="73" t="e">
        <f t="shared" si="52"/>
        <v>#REF!</v>
      </c>
      <c r="AD157" s="105" t="e">
        <f t="shared" si="52"/>
        <v>#REF!</v>
      </c>
      <c r="AE157" s="96" t="e">
        <f t="shared" si="48"/>
        <v>#REF!</v>
      </c>
      <c r="AF157" s="109" t="e">
        <f t="shared" si="49"/>
        <v>#REF!</v>
      </c>
      <c r="AG157" s="58" t="s">
        <v>70</v>
      </c>
      <c r="BI157" s="68"/>
      <c r="CA157" s="21"/>
    </row>
    <row r="158" spans="5:79" ht="12.75">
      <c r="E158" s="13">
        <v>3</v>
      </c>
      <c r="F158" s="73" t="e">
        <f t="shared" si="50"/>
        <v>#REF!</v>
      </c>
      <c r="G158" s="73" t="e">
        <f t="shared" si="50"/>
        <v>#REF!</v>
      </c>
      <c r="H158" s="73" t="e">
        <f t="shared" si="50"/>
        <v>#REF!</v>
      </c>
      <c r="I158" s="73" t="e">
        <f t="shared" si="50"/>
        <v>#REF!</v>
      </c>
      <c r="J158" s="73" t="e">
        <f t="shared" si="50"/>
        <v>#REF!</v>
      </c>
      <c r="K158" s="73" t="e">
        <f t="shared" si="50"/>
        <v>#REF!</v>
      </c>
      <c r="L158" s="73" t="e">
        <f t="shared" si="50"/>
        <v>#REF!</v>
      </c>
      <c r="M158" s="73" t="e">
        <f t="shared" si="50"/>
        <v>#REF!</v>
      </c>
      <c r="N158" s="73" t="e">
        <f t="shared" si="50"/>
        <v>#REF!</v>
      </c>
      <c r="O158" s="73" t="e">
        <f t="shared" si="50"/>
        <v>#REF!</v>
      </c>
      <c r="P158" s="73" t="e">
        <f t="shared" si="51"/>
        <v>#REF!</v>
      </c>
      <c r="Q158" s="73" t="e">
        <f t="shared" si="51"/>
        <v>#REF!</v>
      </c>
      <c r="R158" s="73" t="e">
        <f t="shared" si="51"/>
        <v>#REF!</v>
      </c>
      <c r="S158" s="73" t="e">
        <f t="shared" si="51"/>
        <v>#REF!</v>
      </c>
      <c r="T158" s="73" t="e">
        <f t="shared" si="51"/>
        <v>#REF!</v>
      </c>
      <c r="U158" s="73" t="e">
        <f t="shared" si="51"/>
        <v>#REF!</v>
      </c>
      <c r="V158" s="73" t="e">
        <f t="shared" si="51"/>
        <v>#REF!</v>
      </c>
      <c r="W158" s="73" t="e">
        <f t="shared" si="51"/>
        <v>#REF!</v>
      </c>
      <c r="X158" s="73" t="e">
        <f t="shared" si="51"/>
        <v>#REF!</v>
      </c>
      <c r="Y158" s="73" t="e">
        <f t="shared" si="51"/>
        <v>#REF!</v>
      </c>
      <c r="Z158" s="73" t="e">
        <f t="shared" si="52"/>
        <v>#REF!</v>
      </c>
      <c r="AA158" s="73" t="e">
        <f t="shared" si="52"/>
        <v>#REF!</v>
      </c>
      <c r="AB158" s="73" t="e">
        <f t="shared" si="52"/>
        <v>#REF!</v>
      </c>
      <c r="AC158" s="73" t="e">
        <f t="shared" si="52"/>
        <v>#REF!</v>
      </c>
      <c r="AD158" s="105" t="e">
        <f t="shared" si="52"/>
        <v>#REF!</v>
      </c>
      <c r="AE158" s="96" t="e">
        <f t="shared" si="48"/>
        <v>#REF!</v>
      </c>
      <c r="AF158" s="109" t="e">
        <f t="shared" si="49"/>
        <v>#REF!</v>
      </c>
      <c r="AG158" s="58" t="s">
        <v>71</v>
      </c>
      <c r="BI158" s="68"/>
      <c r="CA158" s="21"/>
    </row>
    <row r="159" spans="5:79" ht="12.75">
      <c r="E159" s="13">
        <v>4</v>
      </c>
      <c r="F159" s="73" t="e">
        <f t="shared" si="50"/>
        <v>#REF!</v>
      </c>
      <c r="G159" s="73" t="e">
        <f t="shared" si="50"/>
        <v>#REF!</v>
      </c>
      <c r="H159" s="73" t="e">
        <f t="shared" si="50"/>
        <v>#REF!</v>
      </c>
      <c r="I159" s="73" t="e">
        <f t="shared" si="50"/>
        <v>#REF!</v>
      </c>
      <c r="J159" s="73" t="e">
        <f t="shared" si="50"/>
        <v>#REF!</v>
      </c>
      <c r="K159" s="73" t="e">
        <f t="shared" si="50"/>
        <v>#REF!</v>
      </c>
      <c r="L159" s="73" t="e">
        <f t="shared" si="50"/>
        <v>#REF!</v>
      </c>
      <c r="M159" s="73" t="e">
        <f t="shared" si="50"/>
        <v>#REF!</v>
      </c>
      <c r="N159" s="73" t="e">
        <f t="shared" si="50"/>
        <v>#REF!</v>
      </c>
      <c r="O159" s="73" t="e">
        <f t="shared" si="50"/>
        <v>#REF!</v>
      </c>
      <c r="P159" s="73" t="e">
        <f t="shared" si="51"/>
        <v>#REF!</v>
      </c>
      <c r="Q159" s="73" t="e">
        <f t="shared" si="51"/>
        <v>#REF!</v>
      </c>
      <c r="R159" s="73" t="e">
        <f t="shared" si="51"/>
        <v>#REF!</v>
      </c>
      <c r="S159" s="73" t="e">
        <f t="shared" si="51"/>
        <v>#REF!</v>
      </c>
      <c r="T159" s="73" t="e">
        <f t="shared" si="51"/>
        <v>#REF!</v>
      </c>
      <c r="U159" s="73" t="e">
        <f t="shared" si="51"/>
        <v>#REF!</v>
      </c>
      <c r="V159" s="73" t="e">
        <f t="shared" si="51"/>
        <v>#REF!</v>
      </c>
      <c r="W159" s="73" t="e">
        <f t="shared" si="51"/>
        <v>#REF!</v>
      </c>
      <c r="X159" s="73" t="e">
        <f t="shared" si="51"/>
        <v>#REF!</v>
      </c>
      <c r="Y159" s="73" t="e">
        <f t="shared" si="51"/>
        <v>#REF!</v>
      </c>
      <c r="Z159" s="73" t="e">
        <f t="shared" si="52"/>
        <v>#REF!</v>
      </c>
      <c r="AA159" s="73" t="e">
        <f t="shared" si="52"/>
        <v>#REF!</v>
      </c>
      <c r="AB159" s="73" t="e">
        <f t="shared" si="52"/>
        <v>#REF!</v>
      </c>
      <c r="AC159" s="73" t="e">
        <f t="shared" si="52"/>
        <v>#REF!</v>
      </c>
      <c r="AD159" s="105" t="e">
        <f t="shared" si="52"/>
        <v>#REF!</v>
      </c>
      <c r="AE159" s="96" t="e">
        <f t="shared" si="48"/>
        <v>#REF!</v>
      </c>
      <c r="AF159" s="109" t="e">
        <f t="shared" si="49"/>
        <v>#REF!</v>
      </c>
      <c r="AG159" s="58" t="s">
        <v>72</v>
      </c>
      <c r="BI159" s="68"/>
      <c r="CA159" s="21"/>
    </row>
    <row r="160" spans="5:79" ht="12.75">
      <c r="E160" s="13">
        <v>5</v>
      </c>
      <c r="F160" s="73" t="e">
        <f t="shared" si="50"/>
        <v>#REF!</v>
      </c>
      <c r="G160" s="73" t="e">
        <f t="shared" si="50"/>
        <v>#REF!</v>
      </c>
      <c r="H160" s="73" t="e">
        <f t="shared" si="50"/>
        <v>#REF!</v>
      </c>
      <c r="I160" s="73" t="e">
        <f t="shared" si="50"/>
        <v>#REF!</v>
      </c>
      <c r="J160" s="73" t="e">
        <f t="shared" si="50"/>
        <v>#REF!</v>
      </c>
      <c r="K160" s="73" t="e">
        <f t="shared" si="50"/>
        <v>#REF!</v>
      </c>
      <c r="L160" s="73" t="e">
        <f t="shared" si="50"/>
        <v>#REF!</v>
      </c>
      <c r="M160" s="73" t="e">
        <f t="shared" si="50"/>
        <v>#REF!</v>
      </c>
      <c r="N160" s="73" t="e">
        <f t="shared" si="50"/>
        <v>#REF!</v>
      </c>
      <c r="O160" s="73" t="e">
        <f t="shared" si="50"/>
        <v>#REF!</v>
      </c>
      <c r="P160" s="73" t="e">
        <f t="shared" si="51"/>
        <v>#REF!</v>
      </c>
      <c r="Q160" s="73" t="e">
        <f t="shared" si="51"/>
        <v>#REF!</v>
      </c>
      <c r="R160" s="73" t="e">
        <f t="shared" si="51"/>
        <v>#REF!</v>
      </c>
      <c r="S160" s="73" t="e">
        <f t="shared" si="51"/>
        <v>#REF!</v>
      </c>
      <c r="T160" s="73" t="e">
        <f t="shared" si="51"/>
        <v>#REF!</v>
      </c>
      <c r="U160" s="73" t="e">
        <f t="shared" si="51"/>
        <v>#REF!</v>
      </c>
      <c r="V160" s="73" t="e">
        <f t="shared" si="51"/>
        <v>#REF!</v>
      </c>
      <c r="W160" s="73" t="e">
        <f t="shared" si="51"/>
        <v>#REF!</v>
      </c>
      <c r="X160" s="73" t="e">
        <f t="shared" si="51"/>
        <v>#REF!</v>
      </c>
      <c r="Y160" s="73" t="e">
        <f t="shared" si="51"/>
        <v>#REF!</v>
      </c>
      <c r="Z160" s="73" t="e">
        <f t="shared" si="52"/>
        <v>#REF!</v>
      </c>
      <c r="AA160" s="73" t="e">
        <f t="shared" si="52"/>
        <v>#REF!</v>
      </c>
      <c r="AB160" s="73" t="e">
        <f t="shared" si="52"/>
        <v>#REF!</v>
      </c>
      <c r="AC160" s="73" t="e">
        <f t="shared" si="52"/>
        <v>#REF!</v>
      </c>
      <c r="AD160" s="105" t="e">
        <f t="shared" si="52"/>
        <v>#REF!</v>
      </c>
      <c r="AE160" s="96" t="e">
        <f t="shared" si="48"/>
        <v>#REF!</v>
      </c>
      <c r="AF160" s="109" t="e">
        <f t="shared" si="49"/>
        <v>#REF!</v>
      </c>
      <c r="AG160" s="58" t="s">
        <v>73</v>
      </c>
      <c r="BI160" s="68"/>
      <c r="CA160" s="21"/>
    </row>
    <row r="161" spans="5:79" ht="12.75">
      <c r="E161" s="13">
        <v>6</v>
      </c>
      <c r="F161" s="73" t="e">
        <f t="shared" si="50"/>
        <v>#REF!</v>
      </c>
      <c r="G161" s="73" t="e">
        <f t="shared" si="50"/>
        <v>#REF!</v>
      </c>
      <c r="H161" s="73" t="e">
        <f t="shared" si="50"/>
        <v>#REF!</v>
      </c>
      <c r="I161" s="73" t="e">
        <f t="shared" si="50"/>
        <v>#REF!</v>
      </c>
      <c r="J161" s="73" t="e">
        <f t="shared" si="50"/>
        <v>#REF!</v>
      </c>
      <c r="K161" s="73" t="e">
        <f t="shared" si="50"/>
        <v>#REF!</v>
      </c>
      <c r="L161" s="73" t="e">
        <f t="shared" si="50"/>
        <v>#REF!</v>
      </c>
      <c r="M161" s="73" t="e">
        <f t="shared" si="50"/>
        <v>#REF!</v>
      </c>
      <c r="N161" s="73" t="e">
        <f t="shared" si="50"/>
        <v>#REF!</v>
      </c>
      <c r="O161" s="73" t="e">
        <f t="shared" si="50"/>
        <v>#REF!</v>
      </c>
      <c r="P161" s="73" t="e">
        <f t="shared" si="51"/>
        <v>#REF!</v>
      </c>
      <c r="Q161" s="73" t="e">
        <f t="shared" si="51"/>
        <v>#REF!</v>
      </c>
      <c r="R161" s="73" t="e">
        <f t="shared" si="51"/>
        <v>#REF!</v>
      </c>
      <c r="S161" s="73" t="e">
        <f t="shared" si="51"/>
        <v>#REF!</v>
      </c>
      <c r="T161" s="73" t="e">
        <f t="shared" si="51"/>
        <v>#REF!</v>
      </c>
      <c r="U161" s="73" t="e">
        <f t="shared" si="51"/>
        <v>#REF!</v>
      </c>
      <c r="V161" s="73" t="e">
        <f t="shared" si="51"/>
        <v>#REF!</v>
      </c>
      <c r="W161" s="73" t="e">
        <f t="shared" si="51"/>
        <v>#REF!</v>
      </c>
      <c r="X161" s="73" t="e">
        <f t="shared" si="51"/>
        <v>#REF!</v>
      </c>
      <c r="Y161" s="73" t="e">
        <f t="shared" si="51"/>
        <v>#REF!</v>
      </c>
      <c r="Z161" s="73" t="e">
        <f t="shared" si="52"/>
        <v>#REF!</v>
      </c>
      <c r="AA161" s="73" t="e">
        <f t="shared" si="52"/>
        <v>#REF!</v>
      </c>
      <c r="AB161" s="73" t="e">
        <f t="shared" si="52"/>
        <v>#REF!</v>
      </c>
      <c r="AC161" s="73" t="e">
        <f t="shared" si="52"/>
        <v>#REF!</v>
      </c>
      <c r="AD161" s="105" t="e">
        <f t="shared" si="52"/>
        <v>#REF!</v>
      </c>
      <c r="AE161" s="96" t="e">
        <f t="shared" si="48"/>
        <v>#REF!</v>
      </c>
      <c r="AF161" s="109" t="e">
        <f t="shared" si="49"/>
        <v>#REF!</v>
      </c>
      <c r="AG161" s="58" t="s">
        <v>74</v>
      </c>
      <c r="BI161" s="68"/>
      <c r="CA161" s="21"/>
    </row>
    <row r="162" spans="5:79" ht="12.75">
      <c r="E162" s="39">
        <v>7</v>
      </c>
      <c r="F162" s="106" t="e">
        <f t="shared" si="50"/>
        <v>#REF!</v>
      </c>
      <c r="G162" s="106" t="e">
        <f t="shared" si="50"/>
        <v>#REF!</v>
      </c>
      <c r="H162" s="106" t="e">
        <f t="shared" si="50"/>
        <v>#REF!</v>
      </c>
      <c r="I162" s="106" t="e">
        <f t="shared" si="50"/>
        <v>#REF!</v>
      </c>
      <c r="J162" s="106" t="e">
        <f t="shared" si="50"/>
        <v>#REF!</v>
      </c>
      <c r="K162" s="106" t="e">
        <f t="shared" si="50"/>
        <v>#REF!</v>
      </c>
      <c r="L162" s="106" t="e">
        <f t="shared" si="50"/>
        <v>#REF!</v>
      </c>
      <c r="M162" s="106" t="e">
        <f t="shared" si="50"/>
        <v>#REF!</v>
      </c>
      <c r="N162" s="106" t="e">
        <f t="shared" si="50"/>
        <v>#REF!</v>
      </c>
      <c r="O162" s="106" t="e">
        <f t="shared" si="50"/>
        <v>#REF!</v>
      </c>
      <c r="P162" s="106" t="e">
        <f t="shared" si="51"/>
        <v>#REF!</v>
      </c>
      <c r="Q162" s="106" t="e">
        <f t="shared" si="51"/>
        <v>#REF!</v>
      </c>
      <c r="R162" s="106" t="e">
        <f t="shared" si="51"/>
        <v>#REF!</v>
      </c>
      <c r="S162" s="106" t="e">
        <f t="shared" si="51"/>
        <v>#REF!</v>
      </c>
      <c r="T162" s="106" t="e">
        <f t="shared" si="51"/>
        <v>#REF!</v>
      </c>
      <c r="U162" s="106" t="e">
        <f t="shared" si="51"/>
        <v>#REF!</v>
      </c>
      <c r="V162" s="106" t="e">
        <f t="shared" si="51"/>
        <v>#REF!</v>
      </c>
      <c r="W162" s="106" t="e">
        <f t="shared" si="51"/>
        <v>#REF!</v>
      </c>
      <c r="X162" s="106" t="e">
        <f t="shared" si="51"/>
        <v>#REF!</v>
      </c>
      <c r="Y162" s="106" t="e">
        <f t="shared" si="51"/>
        <v>#REF!</v>
      </c>
      <c r="Z162" s="106" t="e">
        <f t="shared" si="52"/>
        <v>#REF!</v>
      </c>
      <c r="AA162" s="106" t="e">
        <f t="shared" si="52"/>
        <v>#REF!</v>
      </c>
      <c r="AB162" s="106" t="e">
        <f t="shared" si="52"/>
        <v>#REF!</v>
      </c>
      <c r="AC162" s="106" t="e">
        <f t="shared" si="52"/>
        <v>#REF!</v>
      </c>
      <c r="AD162" s="107" t="e">
        <f t="shared" si="52"/>
        <v>#REF!</v>
      </c>
      <c r="AE162" s="96" t="e">
        <f t="shared" si="48"/>
        <v>#REF!</v>
      </c>
      <c r="AF162" s="109" t="e">
        <f t="shared" si="49"/>
        <v>#REF!</v>
      </c>
      <c r="AG162" s="59" t="s">
        <v>75</v>
      </c>
      <c r="BI162" s="68"/>
      <c r="CA162" s="21"/>
    </row>
    <row r="163" spans="5:79" ht="12.75">
      <c r="E163" s="14"/>
      <c r="F163" s="73"/>
      <c r="G163" s="73"/>
      <c r="H163" s="73"/>
      <c r="I163" s="73"/>
      <c r="J163" s="73"/>
      <c r="K163" s="73"/>
      <c r="L163" s="73"/>
      <c r="M163" s="73"/>
      <c r="N163" s="73"/>
      <c r="O163" s="106"/>
      <c r="P163" s="106"/>
      <c r="Q163" s="106"/>
      <c r="R163" s="106"/>
      <c r="S163" s="106"/>
      <c r="T163" s="106"/>
      <c r="U163" s="106"/>
      <c r="V163" s="106"/>
      <c r="W163" s="106"/>
      <c r="X163" s="106"/>
      <c r="Y163" s="106"/>
      <c r="Z163" s="106"/>
      <c r="AA163" s="106"/>
      <c r="AB163" s="106"/>
      <c r="AC163" s="73"/>
      <c r="AD163" s="73"/>
      <c r="AE163" s="166"/>
      <c r="AF163" s="167"/>
      <c r="AG163" s="56"/>
      <c r="BI163" s="68"/>
      <c r="CA163" s="21"/>
    </row>
    <row r="164" spans="15:86" ht="12.75">
      <c r="O164" s="328" t="s">
        <v>54</v>
      </c>
      <c r="P164" s="553"/>
      <c r="Q164" s="553"/>
      <c r="R164" s="553"/>
      <c r="S164" s="553"/>
      <c r="T164" s="553"/>
      <c r="U164" s="553"/>
      <c r="V164" s="553"/>
      <c r="W164" s="553"/>
      <c r="X164" s="553"/>
      <c r="Y164" s="553"/>
      <c r="Z164" s="553"/>
      <c r="AA164" s="553"/>
      <c r="AB164" s="329"/>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17"/>
      <c r="CA164" s="7"/>
      <c r="CB164" s="17"/>
      <c r="CC164" s="17"/>
      <c r="CD164" s="17"/>
      <c r="CE164" s="17"/>
      <c r="CF164" s="17"/>
      <c r="CG164" s="17"/>
      <c r="CH164" s="17"/>
    </row>
    <row r="165" spans="5:86" ht="12.75">
      <c r="E165" s="8" t="s">
        <v>56</v>
      </c>
      <c r="F165" s="656">
        <v>38231</v>
      </c>
      <c r="G165" s="656"/>
      <c r="H165" s="665" t="s">
        <v>57</v>
      </c>
      <c r="I165" s="666"/>
      <c r="J165" s="666"/>
      <c r="K165" s="666"/>
      <c r="L165" s="666"/>
      <c r="M165" s="666"/>
      <c r="O165" s="588">
        <v>1</v>
      </c>
      <c r="P165" s="649"/>
      <c r="Q165" s="588">
        <v>2</v>
      </c>
      <c r="R165" s="649"/>
      <c r="S165" s="588">
        <v>3</v>
      </c>
      <c r="T165" s="649"/>
      <c r="U165" s="588">
        <v>4</v>
      </c>
      <c r="V165" s="649"/>
      <c r="W165" s="588">
        <v>5</v>
      </c>
      <c r="X165" s="649"/>
      <c r="Y165" s="588">
        <v>6</v>
      </c>
      <c r="Z165" s="649"/>
      <c r="AA165" s="588">
        <v>7</v>
      </c>
      <c r="AB165" s="588"/>
      <c r="AC165" s="14"/>
      <c r="AD165" s="14"/>
      <c r="AE165" s="14"/>
      <c r="AF165" s="14"/>
      <c r="AG165" s="14"/>
      <c r="AH165" s="23"/>
      <c r="AI165" s="127"/>
      <c r="AJ165" s="14"/>
      <c r="AK165" s="14"/>
      <c r="AL165" s="14"/>
      <c r="AM165" s="14"/>
      <c r="AN165" s="14"/>
      <c r="AO165" s="23"/>
      <c r="AP165" s="127"/>
      <c r="AQ165" s="14"/>
      <c r="AR165" s="14"/>
      <c r="AS165" s="14"/>
      <c r="AT165" s="14"/>
      <c r="AU165" s="14"/>
      <c r="AV165" s="23"/>
      <c r="AW165" s="127"/>
      <c r="AX165" s="14"/>
      <c r="AY165" s="14"/>
      <c r="AZ165" s="14"/>
      <c r="BA165" s="14"/>
      <c r="BB165" s="14"/>
      <c r="BC165" s="23"/>
      <c r="BD165" s="127"/>
      <c r="BE165" s="14"/>
      <c r="BF165" s="14"/>
      <c r="BG165" s="14"/>
      <c r="BH165" s="14"/>
      <c r="BI165" s="14"/>
      <c r="BJ165" s="23"/>
      <c r="BK165" s="127"/>
      <c r="BL165" s="14"/>
      <c r="BM165" s="14"/>
      <c r="BN165" s="14"/>
      <c r="BO165" s="14"/>
      <c r="BP165" s="14"/>
      <c r="BQ165" s="23"/>
      <c r="BR165" s="127"/>
      <c r="BS165" s="14"/>
      <c r="BT165" s="14"/>
      <c r="BU165" s="14"/>
      <c r="BV165" s="14"/>
      <c r="BW165" s="14"/>
      <c r="BX165" s="23"/>
      <c r="BY165" s="127"/>
      <c r="BZ165" s="14"/>
      <c r="CA165" s="14"/>
      <c r="CB165" s="14"/>
      <c r="CC165" s="14"/>
      <c r="CD165" s="14"/>
      <c r="CE165" s="14"/>
      <c r="CF165" s="14"/>
      <c r="CG165" s="14"/>
      <c r="CH165" s="14"/>
    </row>
    <row r="166" spans="4:86" ht="12.75">
      <c r="D166" s="5" t="s">
        <v>155</v>
      </c>
      <c r="O166" s="98" t="e">
        <f>AF156</f>
        <v>#REF!</v>
      </c>
      <c r="P166" s="97" t="s">
        <v>53</v>
      </c>
      <c r="Q166" s="99" t="e">
        <f>AF157</f>
        <v>#REF!</v>
      </c>
      <c r="R166" s="97" t="s">
        <v>53</v>
      </c>
      <c r="S166" s="99" t="e">
        <f>AF158</f>
        <v>#REF!</v>
      </c>
      <c r="T166" s="97" t="s">
        <v>53</v>
      </c>
      <c r="U166" s="99" t="e">
        <f>AF159</f>
        <v>#REF!</v>
      </c>
      <c r="V166" s="97" t="s">
        <v>53</v>
      </c>
      <c r="W166" s="99" t="e">
        <f>AF160</f>
        <v>#REF!</v>
      </c>
      <c r="X166" s="97" t="s">
        <v>53</v>
      </c>
      <c r="Y166" s="99" t="e">
        <f>AF161</f>
        <v>#REF!</v>
      </c>
      <c r="Z166" s="97" t="s">
        <v>53</v>
      </c>
      <c r="AA166" s="100" t="e">
        <f>AF162</f>
        <v>#REF!</v>
      </c>
      <c r="AB166" s="60" t="s">
        <v>53</v>
      </c>
      <c r="AC166" s="14"/>
      <c r="AD166" s="14"/>
      <c r="AE166" s="14"/>
      <c r="AF166" s="23"/>
      <c r="AG166" s="23"/>
      <c r="AH166" s="23"/>
      <c r="AI166" s="22"/>
      <c r="AJ166" s="14"/>
      <c r="AK166" s="14"/>
      <c r="AL166" s="14"/>
      <c r="AM166" s="23"/>
      <c r="AN166" s="14"/>
      <c r="AO166" s="23"/>
      <c r="AP166" s="22"/>
      <c r="AQ166" s="14"/>
      <c r="AR166" s="14"/>
      <c r="AS166" s="14"/>
      <c r="AT166" s="23"/>
      <c r="AU166" s="14"/>
      <c r="AV166" s="23"/>
      <c r="AW166" s="22"/>
      <c r="AX166" s="14"/>
      <c r="AY166" s="14"/>
      <c r="AZ166" s="14"/>
      <c r="BA166" s="23"/>
      <c r="BB166" s="14"/>
      <c r="BC166" s="23"/>
      <c r="BD166" s="22"/>
      <c r="BE166" s="14"/>
      <c r="BF166" s="14"/>
      <c r="BG166" s="14"/>
      <c r="BH166" s="23"/>
      <c r="BI166" s="14"/>
      <c r="BJ166" s="23"/>
      <c r="BK166" s="22"/>
      <c r="BL166" s="14"/>
      <c r="BM166" s="14"/>
      <c r="BN166" s="14"/>
      <c r="BO166" s="23"/>
      <c r="BP166" s="14"/>
      <c r="BQ166" s="23"/>
      <c r="BR166" s="22"/>
      <c r="BS166" s="14"/>
      <c r="BT166" s="14"/>
      <c r="BU166" s="14"/>
      <c r="BV166" s="23"/>
      <c r="BW166" s="14"/>
      <c r="BX166" s="23"/>
      <c r="BY166" s="22"/>
      <c r="BZ166" s="22"/>
      <c r="CA166" s="22"/>
      <c r="CB166" s="22"/>
      <c r="CC166" s="22"/>
      <c r="CD166" s="22"/>
      <c r="CE166" s="14"/>
      <c r="CF166" s="148"/>
      <c r="CG166" s="14"/>
      <c r="CH166" s="7"/>
    </row>
    <row r="167" spans="4:86" ht="12.75">
      <c r="D167" s="243" t="s">
        <v>153</v>
      </c>
      <c r="E167" s="5" t="e">
        <f>#REF!</f>
        <v>#REF!</v>
      </c>
      <c r="F167" s="588" t="s">
        <v>1</v>
      </c>
      <c r="G167" s="588"/>
      <c r="H167" s="588" t="s">
        <v>2</v>
      </c>
      <c r="I167" s="588"/>
      <c r="J167" s="588" t="s">
        <v>49</v>
      </c>
      <c r="K167" s="588"/>
      <c r="L167" s="5" t="s">
        <v>51</v>
      </c>
      <c r="M167" s="5" t="s">
        <v>15</v>
      </c>
      <c r="N167" s="43" t="s">
        <v>58</v>
      </c>
      <c r="O167" s="42" t="s">
        <v>3</v>
      </c>
      <c r="P167" s="43" t="s">
        <v>4</v>
      </c>
      <c r="Q167" s="42" t="s">
        <v>3</v>
      </c>
      <c r="R167" s="43" t="s">
        <v>4</v>
      </c>
      <c r="S167" s="42" t="s">
        <v>3</v>
      </c>
      <c r="T167" s="43" t="s">
        <v>4</v>
      </c>
      <c r="U167" s="42" t="s">
        <v>3</v>
      </c>
      <c r="V167" s="43" t="s">
        <v>4</v>
      </c>
      <c r="W167" s="42" t="s">
        <v>3</v>
      </c>
      <c r="X167" s="43" t="s">
        <v>4</v>
      </c>
      <c r="Y167" s="42" t="s">
        <v>3</v>
      </c>
      <c r="Z167" s="43" t="s">
        <v>4</v>
      </c>
      <c r="AA167" s="101" t="s">
        <v>3</v>
      </c>
      <c r="AB167" s="42" t="s">
        <v>4</v>
      </c>
      <c r="AC167" s="94"/>
      <c r="AD167" s="14"/>
      <c r="AE167" s="14"/>
      <c r="AF167" s="10"/>
      <c r="AG167" s="19"/>
      <c r="AH167" s="66"/>
      <c r="AI167" s="124"/>
      <c r="AJ167" s="94"/>
      <c r="AK167" s="14"/>
      <c r="AL167" s="14"/>
      <c r="AM167" s="10"/>
      <c r="AN167" s="149"/>
      <c r="AO167" s="66"/>
      <c r="AP167" s="124"/>
      <c r="AQ167" s="128"/>
      <c r="AR167" s="14"/>
      <c r="AS167" s="14"/>
      <c r="AT167" s="10"/>
      <c r="AU167" s="149"/>
      <c r="AV167" s="66"/>
      <c r="AW167" s="124"/>
      <c r="AX167" s="128"/>
      <c r="AY167" s="14"/>
      <c r="AZ167" s="14"/>
      <c r="BA167" s="10"/>
      <c r="BB167" s="149"/>
      <c r="BC167" s="66"/>
      <c r="BD167" s="124"/>
      <c r="BE167" s="128"/>
      <c r="BF167" s="14"/>
      <c r="BG167" s="14"/>
      <c r="BH167" s="10"/>
      <c r="BI167" s="149"/>
      <c r="BJ167" s="66"/>
      <c r="BK167" s="124"/>
      <c r="BL167" s="128"/>
      <c r="BM167" s="14"/>
      <c r="BN167" s="14"/>
      <c r="BO167" s="10"/>
      <c r="BP167" s="149"/>
      <c r="BQ167" s="66"/>
      <c r="BR167" s="124"/>
      <c r="BS167" s="128"/>
      <c r="BT167" s="14"/>
      <c r="BU167" s="14"/>
      <c r="BV167" s="10"/>
      <c r="BW167" s="149"/>
      <c r="BX167" s="66"/>
      <c r="BY167" s="124"/>
      <c r="BZ167" s="14"/>
      <c r="CA167" s="14"/>
      <c r="CB167" s="10"/>
      <c r="CC167" s="150"/>
      <c r="CD167" s="150"/>
      <c r="CE167" s="151"/>
      <c r="CF167" s="127"/>
      <c r="CG167" s="10"/>
      <c r="CH167" s="154"/>
    </row>
    <row r="168" spans="3:86" ht="12.75">
      <c r="C168" s="45">
        <v>1</v>
      </c>
      <c r="D168" s="5" t="e">
        <f>IF(F168=D$1,0,IF(F168&gt;=F$165,36,#REF!))</f>
        <v>#REF!</v>
      </c>
      <c r="E168" s="60" t="e">
        <f>IF(F168=D$1,D$1,AND(F168&lt;=H168,D168&gt;0,D168&lt;=36))</f>
        <v>#REF!</v>
      </c>
      <c r="F168" s="662" t="e">
        <f>IF(#REF!=0,$D$1,#REF!)</f>
        <v>#REF!</v>
      </c>
      <c r="G168" s="663"/>
      <c r="H168" s="656" t="e">
        <f>IF(#REF!=0,$D$1,#REF!)</f>
        <v>#REF!</v>
      </c>
      <c r="I168" s="656"/>
      <c r="J168" s="657" t="e">
        <f>#REF!</f>
        <v>#REF!</v>
      </c>
      <c r="K168" s="588"/>
      <c r="L168" s="47" t="e">
        <f>#REF!</f>
        <v>#REF!</v>
      </c>
      <c r="M168" s="47" t="e">
        <f>#REF!</f>
        <v>#REF!</v>
      </c>
      <c r="N168" s="53" t="e">
        <f>IF(F168=$D$1,$D$1,IF(F168&gt;=$F$165,36/36,#REF!/36))</f>
        <v>#REF!</v>
      </c>
      <c r="O168" s="51" t="e">
        <f>IF($N168=$O$166/36,$L168,0)</f>
        <v>#REF!</v>
      </c>
      <c r="P168" s="52" t="e">
        <f>IF($N168=$O$166/36,$M168,0)</f>
        <v>#REF!</v>
      </c>
      <c r="Q168" s="51" t="e">
        <f aca="true" t="shared" si="53" ref="Q168:Q192">IF($N168=$Q$166/36,$L168,0)</f>
        <v>#REF!</v>
      </c>
      <c r="R168" s="52" t="e">
        <f aca="true" t="shared" si="54" ref="R168:R192">IF($N168=$Q$166/36,$M168,0)</f>
        <v>#REF!</v>
      </c>
      <c r="S168" s="51" t="e">
        <f aca="true" t="shared" si="55" ref="S168:S192">IF($N168=$S$166/36,$L168,0)</f>
        <v>#REF!</v>
      </c>
      <c r="T168" s="52" t="e">
        <f aca="true" t="shared" si="56" ref="T168:T192">IF($N168=$S$166/36,$M168,0)</f>
        <v>#REF!</v>
      </c>
      <c r="U168" s="51" t="e">
        <f aca="true" t="shared" si="57" ref="U168:U192">IF($N168=$U$166/36,$L168,0)</f>
        <v>#REF!</v>
      </c>
      <c r="V168" s="52" t="e">
        <f aca="true" t="shared" si="58" ref="V168:V192">IF($N168=$U$166/36,$M168,0)</f>
        <v>#REF!</v>
      </c>
      <c r="W168" s="51" t="e">
        <f aca="true" t="shared" si="59" ref="W168:W192">IF($N168=$W$166/36,$L168,0)</f>
        <v>#REF!</v>
      </c>
      <c r="X168" s="52" t="e">
        <f aca="true" t="shared" si="60" ref="X168:X192">IF($N168=$W$166/36,$M168,0)</f>
        <v>#REF!</v>
      </c>
      <c r="Y168" s="51" t="e">
        <f aca="true" t="shared" si="61" ref="Y168:Y192">IF($N168=$Y$166/36,$L168,0)</f>
        <v>#REF!</v>
      </c>
      <c r="Z168" s="52" t="e">
        <f aca="true" t="shared" si="62" ref="Z168:Z192">IF($N168=$Y$166/36,$M168,0)</f>
        <v>#REF!</v>
      </c>
      <c r="AA168" s="51" t="e">
        <f aca="true" t="shared" si="63" ref="AA168:AA192">IF($N168=$AA$166/36,$L168,0)</f>
        <v>#REF!</v>
      </c>
      <c r="AB168" s="129" t="e">
        <f aca="true" t="shared" si="64" ref="AB168:AB192">IF($N168=$AA$166/36,$M168,0)</f>
        <v>#REF!</v>
      </c>
      <c r="AC168" s="94"/>
      <c r="AD168" s="14"/>
      <c r="AE168" s="14"/>
      <c r="AF168" s="10"/>
      <c r="AG168" s="19"/>
      <c r="AH168" s="66"/>
      <c r="AI168" s="124"/>
      <c r="AJ168" s="94"/>
      <c r="AK168" s="14"/>
      <c r="AL168" s="14"/>
      <c r="AM168" s="10"/>
      <c r="AN168" s="149"/>
      <c r="AO168" s="66"/>
      <c r="AP168" s="124"/>
      <c r="AQ168" s="128"/>
      <c r="AR168" s="14"/>
      <c r="AS168" s="14"/>
      <c r="AT168" s="10"/>
      <c r="AU168" s="149"/>
      <c r="AV168" s="66"/>
      <c r="AW168" s="124"/>
      <c r="AX168" s="128"/>
      <c r="AY168" s="14"/>
      <c r="AZ168" s="14"/>
      <c r="BA168" s="10"/>
      <c r="BB168" s="149"/>
      <c r="BC168" s="66"/>
      <c r="BD168" s="124"/>
      <c r="BE168" s="128"/>
      <c r="BF168" s="14"/>
      <c r="BG168" s="14"/>
      <c r="BH168" s="10"/>
      <c r="BI168" s="149"/>
      <c r="BJ168" s="66"/>
      <c r="BK168" s="124"/>
      <c r="BL168" s="128"/>
      <c r="BM168" s="14"/>
      <c r="BN168" s="14"/>
      <c r="BO168" s="10"/>
      <c r="BP168" s="149"/>
      <c r="BQ168" s="66"/>
      <c r="BR168" s="124"/>
      <c r="BS168" s="128"/>
      <c r="BT168" s="14"/>
      <c r="BU168" s="14"/>
      <c r="BV168" s="10"/>
      <c r="BW168" s="149"/>
      <c r="BX168" s="66"/>
      <c r="BY168" s="124"/>
      <c r="BZ168" s="14"/>
      <c r="CA168" s="14"/>
      <c r="CB168" s="10"/>
      <c r="CC168" s="150"/>
      <c r="CD168" s="150"/>
      <c r="CE168" s="151"/>
      <c r="CF168" s="127"/>
      <c r="CG168" s="10"/>
      <c r="CH168" s="154"/>
    </row>
    <row r="169" spans="3:86" ht="12.75">
      <c r="C169" s="46">
        <v>2</v>
      </c>
      <c r="D169" s="5" t="e">
        <f>IF(F169=D$1,0,IF(F169&gt;=F$165,36,#REF!))</f>
        <v>#REF!</v>
      </c>
      <c r="E169" s="60" t="e">
        <f aca="true" t="shared" si="65" ref="E169:E192">IF(F169=D$1,D$1,AND(F169&lt;=H169,D169&gt;0,D169&lt;=36))</f>
        <v>#REF!</v>
      </c>
      <c r="F169" s="662" t="e">
        <f>IF(#REF!=0,$D$1,#REF!)</f>
        <v>#REF!</v>
      </c>
      <c r="G169" s="663"/>
      <c r="H169" s="656" t="e">
        <f>IF(#REF!=0,$D$1,#REF!)</f>
        <v>#REF!</v>
      </c>
      <c r="I169" s="656"/>
      <c r="J169" s="657" t="e">
        <f>#REF!</f>
        <v>#REF!</v>
      </c>
      <c r="K169" s="588"/>
      <c r="L169" s="47" t="e">
        <f>#REF!</f>
        <v>#REF!</v>
      </c>
      <c r="M169" s="47" t="e">
        <f>#REF!</f>
        <v>#REF!</v>
      </c>
      <c r="N169" s="53" t="e">
        <f>IF(F169=$D$1,$D$1,IF(F169&gt;=$F$165,36/36,#REF!/36))</f>
        <v>#REF!</v>
      </c>
      <c r="O169" s="51" t="e">
        <f aca="true" t="shared" si="66" ref="O169:O192">IF($N169=$O$166/36,$L169,0)</f>
        <v>#REF!</v>
      </c>
      <c r="P169" s="52" t="e">
        <f aca="true" t="shared" si="67" ref="P169:P192">IF($N169=$O$166/36,$M169,0)</f>
        <v>#REF!</v>
      </c>
      <c r="Q169" s="51" t="e">
        <f t="shared" si="53"/>
        <v>#REF!</v>
      </c>
      <c r="R169" s="52" t="e">
        <f t="shared" si="54"/>
        <v>#REF!</v>
      </c>
      <c r="S169" s="51" t="e">
        <f t="shared" si="55"/>
        <v>#REF!</v>
      </c>
      <c r="T169" s="52" t="e">
        <f t="shared" si="56"/>
        <v>#REF!</v>
      </c>
      <c r="U169" s="51" t="e">
        <f t="shared" si="57"/>
        <v>#REF!</v>
      </c>
      <c r="V169" s="52" t="e">
        <f t="shared" si="58"/>
        <v>#REF!</v>
      </c>
      <c r="W169" s="51" t="e">
        <f t="shared" si="59"/>
        <v>#REF!</v>
      </c>
      <c r="X169" s="52" t="e">
        <f t="shared" si="60"/>
        <v>#REF!</v>
      </c>
      <c r="Y169" s="51" t="e">
        <f t="shared" si="61"/>
        <v>#REF!</v>
      </c>
      <c r="Z169" s="52" t="e">
        <f t="shared" si="62"/>
        <v>#REF!</v>
      </c>
      <c r="AA169" s="51" t="e">
        <f t="shared" si="63"/>
        <v>#REF!</v>
      </c>
      <c r="AB169" s="129" t="e">
        <f t="shared" si="64"/>
        <v>#REF!</v>
      </c>
      <c r="AC169" s="94"/>
      <c r="AD169" s="14"/>
      <c r="AE169" s="14"/>
      <c r="AF169" s="10"/>
      <c r="AG169" s="19"/>
      <c r="AH169" s="66"/>
      <c r="AI169" s="124"/>
      <c r="AJ169" s="94"/>
      <c r="AK169" s="14"/>
      <c r="AL169" s="14"/>
      <c r="AM169" s="10"/>
      <c r="AN169" s="149"/>
      <c r="AO169" s="66"/>
      <c r="AP169" s="124"/>
      <c r="AQ169" s="128"/>
      <c r="AR169" s="14"/>
      <c r="AS169" s="14"/>
      <c r="AT169" s="10"/>
      <c r="AU169" s="149"/>
      <c r="AV169" s="66"/>
      <c r="AW169" s="124"/>
      <c r="AX169" s="128"/>
      <c r="AY169" s="14"/>
      <c r="AZ169" s="14"/>
      <c r="BA169" s="10"/>
      <c r="BB169" s="149"/>
      <c r="BC169" s="66"/>
      <c r="BD169" s="124"/>
      <c r="BE169" s="128"/>
      <c r="BF169" s="14"/>
      <c r="BG169" s="14"/>
      <c r="BH169" s="10"/>
      <c r="BI169" s="149"/>
      <c r="BJ169" s="66"/>
      <c r="BK169" s="124"/>
      <c r="BL169" s="128"/>
      <c r="BM169" s="14"/>
      <c r="BN169" s="14"/>
      <c r="BO169" s="10"/>
      <c r="BP169" s="149"/>
      <c r="BQ169" s="66"/>
      <c r="BR169" s="124"/>
      <c r="BS169" s="128"/>
      <c r="BT169" s="14"/>
      <c r="BU169" s="14"/>
      <c r="BV169" s="10"/>
      <c r="BW169" s="149"/>
      <c r="BX169" s="66"/>
      <c r="BY169" s="124"/>
      <c r="BZ169" s="14"/>
      <c r="CA169" s="14"/>
      <c r="CB169" s="10"/>
      <c r="CC169" s="150"/>
      <c r="CD169" s="150"/>
      <c r="CE169" s="151"/>
      <c r="CF169" s="127"/>
      <c r="CG169" s="10"/>
      <c r="CH169" s="154"/>
    </row>
    <row r="170" spans="3:86" ht="12.75">
      <c r="C170" s="45">
        <v>3</v>
      </c>
      <c r="D170" s="5" t="e">
        <f>IF(F170=D$1,0,IF(F170&gt;=F$165,36,#REF!))</f>
        <v>#REF!</v>
      </c>
      <c r="E170" s="60" t="e">
        <f t="shared" si="65"/>
        <v>#REF!</v>
      </c>
      <c r="F170" s="662" t="e">
        <f>IF(#REF!=0,$D$1,#REF!)</f>
        <v>#REF!</v>
      </c>
      <c r="G170" s="663"/>
      <c r="H170" s="656" t="e">
        <f>IF(#REF!=0,$D$1,#REF!)</f>
        <v>#REF!</v>
      </c>
      <c r="I170" s="656"/>
      <c r="J170" s="657" t="e">
        <f>#REF!</f>
        <v>#REF!</v>
      </c>
      <c r="K170" s="588"/>
      <c r="L170" s="47" t="e">
        <f>#REF!</f>
        <v>#REF!</v>
      </c>
      <c r="M170" s="47" t="e">
        <f>#REF!</f>
        <v>#REF!</v>
      </c>
      <c r="N170" s="53" t="e">
        <f>IF(F170=$D$1,$D$1,IF(F170&gt;=$F$165,36/36,#REF!/36))</f>
        <v>#REF!</v>
      </c>
      <c r="O170" s="51" t="e">
        <f t="shared" si="66"/>
        <v>#REF!</v>
      </c>
      <c r="P170" s="52" t="e">
        <f t="shared" si="67"/>
        <v>#REF!</v>
      </c>
      <c r="Q170" s="51" t="e">
        <f t="shared" si="53"/>
        <v>#REF!</v>
      </c>
      <c r="R170" s="52" t="e">
        <f t="shared" si="54"/>
        <v>#REF!</v>
      </c>
      <c r="S170" s="51" t="e">
        <f t="shared" si="55"/>
        <v>#REF!</v>
      </c>
      <c r="T170" s="52" t="e">
        <f t="shared" si="56"/>
        <v>#REF!</v>
      </c>
      <c r="U170" s="51" t="e">
        <f t="shared" si="57"/>
        <v>#REF!</v>
      </c>
      <c r="V170" s="52" t="e">
        <f t="shared" si="58"/>
        <v>#REF!</v>
      </c>
      <c r="W170" s="51" t="e">
        <f t="shared" si="59"/>
        <v>#REF!</v>
      </c>
      <c r="X170" s="52" t="e">
        <f t="shared" si="60"/>
        <v>#REF!</v>
      </c>
      <c r="Y170" s="51" t="e">
        <f t="shared" si="61"/>
        <v>#REF!</v>
      </c>
      <c r="Z170" s="52" t="e">
        <f t="shared" si="62"/>
        <v>#REF!</v>
      </c>
      <c r="AA170" s="51" t="e">
        <f t="shared" si="63"/>
        <v>#REF!</v>
      </c>
      <c r="AB170" s="129" t="e">
        <f t="shared" si="64"/>
        <v>#REF!</v>
      </c>
      <c r="AC170" s="94"/>
      <c r="AD170" s="14"/>
      <c r="AE170" s="14"/>
      <c r="AF170" s="10"/>
      <c r="AG170" s="19"/>
      <c r="AH170" s="66"/>
      <c r="AI170" s="124"/>
      <c r="AJ170" s="94"/>
      <c r="AK170" s="14"/>
      <c r="AL170" s="14"/>
      <c r="AM170" s="10"/>
      <c r="AN170" s="149"/>
      <c r="AO170" s="66"/>
      <c r="AP170" s="124"/>
      <c r="AQ170" s="128"/>
      <c r="AR170" s="14"/>
      <c r="AS170" s="14"/>
      <c r="AT170" s="10"/>
      <c r="AU170" s="149"/>
      <c r="AV170" s="66"/>
      <c r="AW170" s="124"/>
      <c r="AX170" s="128"/>
      <c r="AY170" s="14"/>
      <c r="AZ170" s="14"/>
      <c r="BA170" s="10"/>
      <c r="BB170" s="149"/>
      <c r="BC170" s="66"/>
      <c r="BD170" s="124"/>
      <c r="BE170" s="128"/>
      <c r="BF170" s="14"/>
      <c r="BG170" s="14"/>
      <c r="BH170" s="10"/>
      <c r="BI170" s="149"/>
      <c r="BJ170" s="66"/>
      <c r="BK170" s="124"/>
      <c r="BL170" s="128"/>
      <c r="BM170" s="14"/>
      <c r="BN170" s="14"/>
      <c r="BO170" s="10"/>
      <c r="BP170" s="149"/>
      <c r="BQ170" s="66"/>
      <c r="BR170" s="124"/>
      <c r="BS170" s="128"/>
      <c r="BT170" s="14"/>
      <c r="BU170" s="14"/>
      <c r="BV170" s="10"/>
      <c r="BW170" s="149"/>
      <c r="BX170" s="66"/>
      <c r="BY170" s="124"/>
      <c r="BZ170" s="14"/>
      <c r="CA170" s="14"/>
      <c r="CB170" s="10"/>
      <c r="CC170" s="150"/>
      <c r="CD170" s="150"/>
      <c r="CE170" s="151"/>
      <c r="CF170" s="127"/>
      <c r="CG170" s="10"/>
      <c r="CH170" s="154"/>
    </row>
    <row r="171" spans="3:86" ht="12.75">
      <c r="C171" s="46">
        <v>4</v>
      </c>
      <c r="D171" s="5" t="e">
        <f>IF(F171=D$1,0,IF(F171&gt;=F$165,36,#REF!))</f>
        <v>#REF!</v>
      </c>
      <c r="E171" s="60" t="e">
        <f t="shared" si="65"/>
        <v>#REF!</v>
      </c>
      <c r="F171" s="662" t="e">
        <f>IF(#REF!=0,$D$1,#REF!)</f>
        <v>#REF!</v>
      </c>
      <c r="G171" s="663"/>
      <c r="H171" s="656" t="e">
        <f>IF(#REF!=0,$D$1,#REF!)</f>
        <v>#REF!</v>
      </c>
      <c r="I171" s="656"/>
      <c r="J171" s="657" t="e">
        <f>#REF!</f>
        <v>#REF!</v>
      </c>
      <c r="K171" s="588"/>
      <c r="L171" s="47" t="e">
        <f>#REF!</f>
        <v>#REF!</v>
      </c>
      <c r="M171" s="47" t="e">
        <f>#REF!</f>
        <v>#REF!</v>
      </c>
      <c r="N171" s="53" t="e">
        <f>IF(F171=$D$1,$D$1,IF(F171&gt;=$F$165,36/36,#REF!/36))</f>
        <v>#REF!</v>
      </c>
      <c r="O171" s="51" t="e">
        <f t="shared" si="66"/>
        <v>#REF!</v>
      </c>
      <c r="P171" s="52" t="e">
        <f t="shared" si="67"/>
        <v>#REF!</v>
      </c>
      <c r="Q171" s="51" t="e">
        <f t="shared" si="53"/>
        <v>#REF!</v>
      </c>
      <c r="R171" s="52" t="e">
        <f t="shared" si="54"/>
        <v>#REF!</v>
      </c>
      <c r="S171" s="51" t="e">
        <f t="shared" si="55"/>
        <v>#REF!</v>
      </c>
      <c r="T171" s="52" t="e">
        <f t="shared" si="56"/>
        <v>#REF!</v>
      </c>
      <c r="U171" s="51" t="e">
        <f t="shared" si="57"/>
        <v>#REF!</v>
      </c>
      <c r="V171" s="52" t="e">
        <f t="shared" si="58"/>
        <v>#REF!</v>
      </c>
      <c r="W171" s="51" t="e">
        <f t="shared" si="59"/>
        <v>#REF!</v>
      </c>
      <c r="X171" s="52" t="e">
        <f t="shared" si="60"/>
        <v>#REF!</v>
      </c>
      <c r="Y171" s="51" t="e">
        <f t="shared" si="61"/>
        <v>#REF!</v>
      </c>
      <c r="Z171" s="52" t="e">
        <f t="shared" si="62"/>
        <v>#REF!</v>
      </c>
      <c r="AA171" s="51" t="e">
        <f t="shared" si="63"/>
        <v>#REF!</v>
      </c>
      <c r="AB171" s="129" t="e">
        <f t="shared" si="64"/>
        <v>#REF!</v>
      </c>
      <c r="AC171" s="94"/>
      <c r="AD171" s="14"/>
      <c r="AE171" s="14"/>
      <c r="AF171" s="10"/>
      <c r="AG171" s="19"/>
      <c r="AH171" s="66"/>
      <c r="AI171" s="124"/>
      <c r="AJ171" s="94"/>
      <c r="AK171" s="14"/>
      <c r="AL171" s="14"/>
      <c r="AM171" s="10"/>
      <c r="AN171" s="149"/>
      <c r="AO171" s="66"/>
      <c r="AP171" s="124"/>
      <c r="AQ171" s="128"/>
      <c r="AR171" s="14"/>
      <c r="AS171" s="14"/>
      <c r="AT171" s="10"/>
      <c r="AU171" s="149"/>
      <c r="AV171" s="66"/>
      <c r="AW171" s="124"/>
      <c r="AX171" s="128"/>
      <c r="AY171" s="14"/>
      <c r="AZ171" s="14"/>
      <c r="BA171" s="10"/>
      <c r="BB171" s="149"/>
      <c r="BC171" s="66"/>
      <c r="BD171" s="124"/>
      <c r="BE171" s="128"/>
      <c r="BF171" s="14"/>
      <c r="BG171" s="14"/>
      <c r="BH171" s="10"/>
      <c r="BI171" s="149"/>
      <c r="BJ171" s="66"/>
      <c r="BK171" s="124"/>
      <c r="BL171" s="128"/>
      <c r="BM171" s="14"/>
      <c r="BN171" s="14"/>
      <c r="BO171" s="10"/>
      <c r="BP171" s="149"/>
      <c r="BQ171" s="66"/>
      <c r="BR171" s="124"/>
      <c r="BS171" s="128"/>
      <c r="BT171" s="14"/>
      <c r="BU171" s="14"/>
      <c r="BV171" s="10"/>
      <c r="BW171" s="149"/>
      <c r="BX171" s="66"/>
      <c r="BY171" s="124"/>
      <c r="BZ171" s="14"/>
      <c r="CA171" s="14"/>
      <c r="CB171" s="10"/>
      <c r="CC171" s="150"/>
      <c r="CD171" s="150"/>
      <c r="CE171" s="151"/>
      <c r="CF171" s="127"/>
      <c r="CG171" s="10"/>
      <c r="CH171" s="154"/>
    </row>
    <row r="172" spans="3:86" ht="12.75">
      <c r="C172" s="45">
        <v>5</v>
      </c>
      <c r="D172" s="5" t="e">
        <f>IF(F172=D$1,0,IF(F172&gt;=F$165,36,#REF!))</f>
        <v>#REF!</v>
      </c>
      <c r="E172" s="60" t="e">
        <f t="shared" si="65"/>
        <v>#REF!</v>
      </c>
      <c r="F172" s="662" t="e">
        <f>IF(#REF!=0,$D$1,#REF!)</f>
        <v>#REF!</v>
      </c>
      <c r="G172" s="663"/>
      <c r="H172" s="656" t="e">
        <f>IF(#REF!=0,$D$1,#REF!)</f>
        <v>#REF!</v>
      </c>
      <c r="I172" s="656"/>
      <c r="J172" s="657" t="e">
        <f>#REF!</f>
        <v>#REF!</v>
      </c>
      <c r="K172" s="588"/>
      <c r="L172" s="47" t="e">
        <f>#REF!</f>
        <v>#REF!</v>
      </c>
      <c r="M172" s="47" t="e">
        <f>#REF!</f>
        <v>#REF!</v>
      </c>
      <c r="N172" s="53" t="e">
        <f>IF(F172=$D$1,$D$1,IF(F172&gt;=$F$165,36/36,#REF!/36))</f>
        <v>#REF!</v>
      </c>
      <c r="O172" s="51" t="e">
        <f t="shared" si="66"/>
        <v>#REF!</v>
      </c>
      <c r="P172" s="52" t="e">
        <f t="shared" si="67"/>
        <v>#REF!</v>
      </c>
      <c r="Q172" s="51" t="e">
        <f t="shared" si="53"/>
        <v>#REF!</v>
      </c>
      <c r="R172" s="52" t="e">
        <f t="shared" si="54"/>
        <v>#REF!</v>
      </c>
      <c r="S172" s="51" t="e">
        <f t="shared" si="55"/>
        <v>#REF!</v>
      </c>
      <c r="T172" s="52" t="e">
        <f t="shared" si="56"/>
        <v>#REF!</v>
      </c>
      <c r="U172" s="51" t="e">
        <f t="shared" si="57"/>
        <v>#REF!</v>
      </c>
      <c r="V172" s="52" t="e">
        <f t="shared" si="58"/>
        <v>#REF!</v>
      </c>
      <c r="W172" s="51" t="e">
        <f t="shared" si="59"/>
        <v>#REF!</v>
      </c>
      <c r="X172" s="52" t="e">
        <f t="shared" si="60"/>
        <v>#REF!</v>
      </c>
      <c r="Y172" s="51" t="e">
        <f t="shared" si="61"/>
        <v>#REF!</v>
      </c>
      <c r="Z172" s="52" t="e">
        <f t="shared" si="62"/>
        <v>#REF!</v>
      </c>
      <c r="AA172" s="51" t="e">
        <f t="shared" si="63"/>
        <v>#REF!</v>
      </c>
      <c r="AB172" s="129" t="e">
        <f t="shared" si="64"/>
        <v>#REF!</v>
      </c>
      <c r="AC172" s="94"/>
      <c r="AD172" s="14"/>
      <c r="AE172" s="14"/>
      <c r="AF172" s="10"/>
      <c r="AG172" s="19"/>
      <c r="AH172" s="66"/>
      <c r="AI172" s="124"/>
      <c r="AJ172" s="94"/>
      <c r="AK172" s="14"/>
      <c r="AL172" s="14"/>
      <c r="AM172" s="10"/>
      <c r="AN172" s="149"/>
      <c r="AO172" s="66"/>
      <c r="AP172" s="124"/>
      <c r="AQ172" s="128"/>
      <c r="AR172" s="14"/>
      <c r="AS172" s="14"/>
      <c r="AT172" s="10"/>
      <c r="AU172" s="149"/>
      <c r="AV172" s="66"/>
      <c r="AW172" s="124"/>
      <c r="AX172" s="128"/>
      <c r="AY172" s="14"/>
      <c r="AZ172" s="14"/>
      <c r="BA172" s="10"/>
      <c r="BB172" s="149"/>
      <c r="BC172" s="66"/>
      <c r="BD172" s="124"/>
      <c r="BE172" s="128"/>
      <c r="BF172" s="14"/>
      <c r="BG172" s="14"/>
      <c r="BH172" s="10"/>
      <c r="BI172" s="149"/>
      <c r="BJ172" s="66"/>
      <c r="BK172" s="124"/>
      <c r="BL172" s="128"/>
      <c r="BM172" s="14"/>
      <c r="BN172" s="14"/>
      <c r="BO172" s="10"/>
      <c r="BP172" s="149"/>
      <c r="BQ172" s="66"/>
      <c r="BR172" s="124"/>
      <c r="BS172" s="128"/>
      <c r="BT172" s="14"/>
      <c r="BU172" s="14"/>
      <c r="BV172" s="10"/>
      <c r="BW172" s="149"/>
      <c r="BX172" s="66"/>
      <c r="BY172" s="124"/>
      <c r="BZ172" s="14"/>
      <c r="CA172" s="14"/>
      <c r="CB172" s="10"/>
      <c r="CC172" s="150"/>
      <c r="CD172" s="150"/>
      <c r="CE172" s="151"/>
      <c r="CF172" s="127"/>
      <c r="CG172" s="10"/>
      <c r="CH172" s="154"/>
    </row>
    <row r="173" spans="3:86" ht="12.75">
      <c r="C173" s="46">
        <v>6</v>
      </c>
      <c r="D173" s="5" t="e">
        <f>IF(F173=D$1,0,IF(F173&gt;=F$165,36,#REF!))</f>
        <v>#REF!</v>
      </c>
      <c r="E173" s="60" t="e">
        <f t="shared" si="65"/>
        <v>#REF!</v>
      </c>
      <c r="F173" s="662" t="e">
        <f>IF(#REF!=0,$D$1,#REF!)</f>
        <v>#REF!</v>
      </c>
      <c r="G173" s="663"/>
      <c r="H173" s="656" t="e">
        <f>IF(#REF!=0,$D$1,#REF!)</f>
        <v>#REF!</v>
      </c>
      <c r="I173" s="656"/>
      <c r="J173" s="657" t="e">
        <f>#REF!</f>
        <v>#REF!</v>
      </c>
      <c r="K173" s="588"/>
      <c r="L173" s="47" t="e">
        <f>#REF!</f>
        <v>#REF!</v>
      </c>
      <c r="M173" s="47" t="e">
        <f>#REF!</f>
        <v>#REF!</v>
      </c>
      <c r="N173" s="53" t="e">
        <f>IF(F173=$D$1,$D$1,IF(F173&gt;=$F$165,36/36,#REF!/36))</f>
        <v>#REF!</v>
      </c>
      <c r="O173" s="51" t="e">
        <f t="shared" si="66"/>
        <v>#REF!</v>
      </c>
      <c r="P173" s="52" t="e">
        <f t="shared" si="67"/>
        <v>#REF!</v>
      </c>
      <c r="Q173" s="51" t="e">
        <f t="shared" si="53"/>
        <v>#REF!</v>
      </c>
      <c r="R173" s="52" t="e">
        <f t="shared" si="54"/>
        <v>#REF!</v>
      </c>
      <c r="S173" s="51" t="e">
        <f t="shared" si="55"/>
        <v>#REF!</v>
      </c>
      <c r="T173" s="52" t="e">
        <f t="shared" si="56"/>
        <v>#REF!</v>
      </c>
      <c r="U173" s="51" t="e">
        <f t="shared" si="57"/>
        <v>#REF!</v>
      </c>
      <c r="V173" s="52" t="e">
        <f t="shared" si="58"/>
        <v>#REF!</v>
      </c>
      <c r="W173" s="51" t="e">
        <f t="shared" si="59"/>
        <v>#REF!</v>
      </c>
      <c r="X173" s="52" t="e">
        <f t="shared" si="60"/>
        <v>#REF!</v>
      </c>
      <c r="Y173" s="51" t="e">
        <f t="shared" si="61"/>
        <v>#REF!</v>
      </c>
      <c r="Z173" s="52" t="e">
        <f t="shared" si="62"/>
        <v>#REF!</v>
      </c>
      <c r="AA173" s="51" t="e">
        <f t="shared" si="63"/>
        <v>#REF!</v>
      </c>
      <c r="AB173" s="129" t="e">
        <f t="shared" si="64"/>
        <v>#REF!</v>
      </c>
      <c r="AC173" s="94"/>
      <c r="AD173" s="14"/>
      <c r="AE173" s="14"/>
      <c r="AF173" s="10"/>
      <c r="AG173" s="19"/>
      <c r="AH173" s="66"/>
      <c r="AI173" s="124"/>
      <c r="AJ173" s="94"/>
      <c r="AK173" s="14"/>
      <c r="AL173" s="14"/>
      <c r="AM173" s="10"/>
      <c r="AN173" s="149"/>
      <c r="AO173" s="66"/>
      <c r="AP173" s="124"/>
      <c r="AQ173" s="128"/>
      <c r="AR173" s="14"/>
      <c r="AS173" s="14"/>
      <c r="AT173" s="10"/>
      <c r="AU173" s="149"/>
      <c r="AV173" s="66"/>
      <c r="AW173" s="124"/>
      <c r="AX173" s="128"/>
      <c r="AY173" s="14"/>
      <c r="AZ173" s="14"/>
      <c r="BA173" s="10"/>
      <c r="BB173" s="149"/>
      <c r="BC173" s="66"/>
      <c r="BD173" s="124"/>
      <c r="BE173" s="128"/>
      <c r="BF173" s="14"/>
      <c r="BG173" s="14"/>
      <c r="BH173" s="10"/>
      <c r="BI173" s="149"/>
      <c r="BJ173" s="66"/>
      <c r="BK173" s="124"/>
      <c r="BL173" s="128"/>
      <c r="BM173" s="14"/>
      <c r="BN173" s="14"/>
      <c r="BO173" s="10"/>
      <c r="BP173" s="149"/>
      <c r="BQ173" s="66"/>
      <c r="BR173" s="124"/>
      <c r="BS173" s="128"/>
      <c r="BT173" s="14"/>
      <c r="BU173" s="14"/>
      <c r="BV173" s="10"/>
      <c r="BW173" s="149"/>
      <c r="BX173" s="66"/>
      <c r="BY173" s="124"/>
      <c r="BZ173" s="14"/>
      <c r="CA173" s="14"/>
      <c r="CB173" s="10"/>
      <c r="CC173" s="150"/>
      <c r="CD173" s="150"/>
      <c r="CE173" s="151"/>
      <c r="CF173" s="127"/>
      <c r="CG173" s="10"/>
      <c r="CH173" s="154"/>
    </row>
    <row r="174" spans="3:86" ht="12.75">
      <c r="C174" s="45">
        <v>7</v>
      </c>
      <c r="D174" s="5" t="e">
        <f>IF(F174=D$1,0,IF(F174&gt;=F$165,36,#REF!))</f>
        <v>#REF!</v>
      </c>
      <c r="E174" s="60" t="e">
        <f t="shared" si="65"/>
        <v>#REF!</v>
      </c>
      <c r="F174" s="662" t="e">
        <f>IF(#REF!=0,$D$1,#REF!)</f>
        <v>#REF!</v>
      </c>
      <c r="G174" s="663"/>
      <c r="H174" s="656" t="e">
        <f>IF(#REF!=0,$D$1,#REF!)</f>
        <v>#REF!</v>
      </c>
      <c r="I174" s="656"/>
      <c r="J174" s="657" t="e">
        <f>#REF!</f>
        <v>#REF!</v>
      </c>
      <c r="K174" s="588"/>
      <c r="L174" s="47" t="e">
        <f>#REF!</f>
        <v>#REF!</v>
      </c>
      <c r="M174" s="47" t="e">
        <f>#REF!</f>
        <v>#REF!</v>
      </c>
      <c r="N174" s="53" t="e">
        <f>IF(F174=$D$1,$D$1,IF(F174&gt;=$F$165,36/36,#REF!/36))</f>
        <v>#REF!</v>
      </c>
      <c r="O174" s="51" t="e">
        <f t="shared" si="66"/>
        <v>#REF!</v>
      </c>
      <c r="P174" s="52" t="e">
        <f t="shared" si="67"/>
        <v>#REF!</v>
      </c>
      <c r="Q174" s="51" t="e">
        <f t="shared" si="53"/>
        <v>#REF!</v>
      </c>
      <c r="R174" s="52" t="e">
        <f t="shared" si="54"/>
        <v>#REF!</v>
      </c>
      <c r="S174" s="51" t="e">
        <f t="shared" si="55"/>
        <v>#REF!</v>
      </c>
      <c r="T174" s="52" t="e">
        <f t="shared" si="56"/>
        <v>#REF!</v>
      </c>
      <c r="U174" s="51" t="e">
        <f t="shared" si="57"/>
        <v>#REF!</v>
      </c>
      <c r="V174" s="52" t="e">
        <f t="shared" si="58"/>
        <v>#REF!</v>
      </c>
      <c r="W174" s="51" t="e">
        <f t="shared" si="59"/>
        <v>#REF!</v>
      </c>
      <c r="X174" s="52" t="e">
        <f t="shared" si="60"/>
        <v>#REF!</v>
      </c>
      <c r="Y174" s="51" t="e">
        <f t="shared" si="61"/>
        <v>#REF!</v>
      </c>
      <c r="Z174" s="52" t="e">
        <f t="shared" si="62"/>
        <v>#REF!</v>
      </c>
      <c r="AA174" s="51" t="e">
        <f t="shared" si="63"/>
        <v>#REF!</v>
      </c>
      <c r="AB174" s="129" t="e">
        <f t="shared" si="64"/>
        <v>#REF!</v>
      </c>
      <c r="AC174" s="94"/>
      <c r="AD174" s="14"/>
      <c r="AE174" s="14"/>
      <c r="AF174" s="10"/>
      <c r="AG174" s="19"/>
      <c r="AH174" s="66"/>
      <c r="AI174" s="124"/>
      <c r="AJ174" s="94"/>
      <c r="AK174" s="14"/>
      <c r="AL174" s="14"/>
      <c r="AM174" s="10"/>
      <c r="AN174" s="149"/>
      <c r="AO174" s="66"/>
      <c r="AP174" s="124"/>
      <c r="AQ174" s="128"/>
      <c r="AR174" s="14"/>
      <c r="AS174" s="14"/>
      <c r="AT174" s="10"/>
      <c r="AU174" s="149"/>
      <c r="AV174" s="66"/>
      <c r="AW174" s="124"/>
      <c r="AX174" s="128"/>
      <c r="AY174" s="14"/>
      <c r="AZ174" s="14"/>
      <c r="BA174" s="10"/>
      <c r="BB174" s="149"/>
      <c r="BC174" s="66"/>
      <c r="BD174" s="124"/>
      <c r="BE174" s="128"/>
      <c r="BF174" s="14"/>
      <c r="BG174" s="14"/>
      <c r="BH174" s="10"/>
      <c r="BI174" s="149"/>
      <c r="BJ174" s="66"/>
      <c r="BK174" s="124"/>
      <c r="BL174" s="128"/>
      <c r="BM174" s="14"/>
      <c r="BN174" s="14"/>
      <c r="BO174" s="10"/>
      <c r="BP174" s="149"/>
      <c r="BQ174" s="66"/>
      <c r="BR174" s="124"/>
      <c r="BS174" s="128"/>
      <c r="BT174" s="14"/>
      <c r="BU174" s="14"/>
      <c r="BV174" s="10"/>
      <c r="BW174" s="149"/>
      <c r="BX174" s="66"/>
      <c r="BY174" s="124"/>
      <c r="BZ174" s="14"/>
      <c r="CA174" s="14"/>
      <c r="CB174" s="10"/>
      <c r="CC174" s="150"/>
      <c r="CD174" s="150"/>
      <c r="CE174" s="151"/>
      <c r="CF174" s="127"/>
      <c r="CG174" s="10"/>
      <c r="CH174" s="154"/>
    </row>
    <row r="175" spans="3:86" ht="12.75">
      <c r="C175" s="46">
        <v>8</v>
      </c>
      <c r="D175" s="5" t="e">
        <f>IF(F175=D$1,0,IF(F175&gt;=F$165,36,#REF!))</f>
        <v>#REF!</v>
      </c>
      <c r="E175" s="60" t="e">
        <f t="shared" si="65"/>
        <v>#REF!</v>
      </c>
      <c r="F175" s="662" t="e">
        <f>IF(#REF!=0,$D$1,#REF!)</f>
        <v>#REF!</v>
      </c>
      <c r="G175" s="663"/>
      <c r="H175" s="656" t="e">
        <f>IF(#REF!=0,$D$1,#REF!)</f>
        <v>#REF!</v>
      </c>
      <c r="I175" s="656"/>
      <c r="J175" s="657" t="e">
        <f>#REF!</f>
        <v>#REF!</v>
      </c>
      <c r="K175" s="588"/>
      <c r="L175" s="47" t="e">
        <f>#REF!</f>
        <v>#REF!</v>
      </c>
      <c r="M175" s="47" t="e">
        <f>#REF!</f>
        <v>#REF!</v>
      </c>
      <c r="N175" s="53" t="e">
        <f>IF(F175=$D$1,$D$1,IF(F175&gt;=$F$165,36/36,#REF!/36))</f>
        <v>#REF!</v>
      </c>
      <c r="O175" s="51" t="e">
        <f t="shared" si="66"/>
        <v>#REF!</v>
      </c>
      <c r="P175" s="52" t="e">
        <f t="shared" si="67"/>
        <v>#REF!</v>
      </c>
      <c r="Q175" s="51" t="e">
        <f t="shared" si="53"/>
        <v>#REF!</v>
      </c>
      <c r="R175" s="52" t="e">
        <f t="shared" si="54"/>
        <v>#REF!</v>
      </c>
      <c r="S175" s="51" t="e">
        <f t="shared" si="55"/>
        <v>#REF!</v>
      </c>
      <c r="T175" s="52" t="e">
        <f t="shared" si="56"/>
        <v>#REF!</v>
      </c>
      <c r="U175" s="51" t="e">
        <f t="shared" si="57"/>
        <v>#REF!</v>
      </c>
      <c r="V175" s="52" t="e">
        <f t="shared" si="58"/>
        <v>#REF!</v>
      </c>
      <c r="W175" s="51" t="e">
        <f t="shared" si="59"/>
        <v>#REF!</v>
      </c>
      <c r="X175" s="52" t="e">
        <f t="shared" si="60"/>
        <v>#REF!</v>
      </c>
      <c r="Y175" s="51" t="e">
        <f t="shared" si="61"/>
        <v>#REF!</v>
      </c>
      <c r="Z175" s="52" t="e">
        <f t="shared" si="62"/>
        <v>#REF!</v>
      </c>
      <c r="AA175" s="51" t="e">
        <f t="shared" si="63"/>
        <v>#REF!</v>
      </c>
      <c r="AB175" s="129" t="e">
        <f t="shared" si="64"/>
        <v>#REF!</v>
      </c>
      <c r="AC175" s="94"/>
      <c r="AD175" s="14"/>
      <c r="AE175" s="14"/>
      <c r="AF175" s="10"/>
      <c r="AG175" s="19"/>
      <c r="AH175" s="66"/>
      <c r="AI175" s="124"/>
      <c r="AJ175" s="94"/>
      <c r="AK175" s="14"/>
      <c r="AL175" s="14"/>
      <c r="AM175" s="10"/>
      <c r="AN175" s="149"/>
      <c r="AO175" s="66"/>
      <c r="AP175" s="124"/>
      <c r="AQ175" s="128"/>
      <c r="AR175" s="14"/>
      <c r="AS175" s="14"/>
      <c r="AT175" s="10"/>
      <c r="AU175" s="149"/>
      <c r="AV175" s="66"/>
      <c r="AW175" s="124"/>
      <c r="AX175" s="128"/>
      <c r="AY175" s="14"/>
      <c r="AZ175" s="14"/>
      <c r="BA175" s="10"/>
      <c r="BB175" s="149"/>
      <c r="BC175" s="66"/>
      <c r="BD175" s="124"/>
      <c r="BE175" s="128"/>
      <c r="BF175" s="14"/>
      <c r="BG175" s="14"/>
      <c r="BH175" s="10"/>
      <c r="BI175" s="149"/>
      <c r="BJ175" s="66"/>
      <c r="BK175" s="124"/>
      <c r="BL175" s="128"/>
      <c r="BM175" s="14"/>
      <c r="BN175" s="14"/>
      <c r="BO175" s="10"/>
      <c r="BP175" s="149"/>
      <c r="BQ175" s="66"/>
      <c r="BR175" s="124"/>
      <c r="BS175" s="128"/>
      <c r="BT175" s="14"/>
      <c r="BU175" s="14"/>
      <c r="BV175" s="10"/>
      <c r="BW175" s="149"/>
      <c r="BX175" s="66"/>
      <c r="BY175" s="124"/>
      <c r="BZ175" s="14"/>
      <c r="CA175" s="14"/>
      <c r="CB175" s="10"/>
      <c r="CC175" s="150"/>
      <c r="CD175" s="150"/>
      <c r="CE175" s="151"/>
      <c r="CF175" s="127"/>
      <c r="CG175" s="10"/>
      <c r="CH175" s="154"/>
    </row>
    <row r="176" spans="3:86" ht="12.75">
      <c r="C176" s="45">
        <v>9</v>
      </c>
      <c r="D176" s="5" t="e">
        <f>IF(F176=D$1,0,IF(F176&gt;=F$165,36,#REF!))</f>
        <v>#REF!</v>
      </c>
      <c r="E176" s="60" t="e">
        <f t="shared" si="65"/>
        <v>#REF!</v>
      </c>
      <c r="F176" s="662" t="e">
        <f>IF(#REF!=0,$D$1,#REF!)</f>
        <v>#REF!</v>
      </c>
      <c r="G176" s="663"/>
      <c r="H176" s="656" t="e">
        <f>IF(#REF!=0,$D$1,#REF!)</f>
        <v>#REF!</v>
      </c>
      <c r="I176" s="656"/>
      <c r="J176" s="657" t="e">
        <f>#REF!</f>
        <v>#REF!</v>
      </c>
      <c r="K176" s="588"/>
      <c r="L176" s="47" t="e">
        <f>#REF!</f>
        <v>#REF!</v>
      </c>
      <c r="M176" s="47" t="e">
        <f>#REF!</f>
        <v>#REF!</v>
      </c>
      <c r="N176" s="53" t="e">
        <f>IF(F176=$D$1,$D$1,IF(F176&gt;=$F$165,36/36,#REF!/36))</f>
        <v>#REF!</v>
      </c>
      <c r="O176" s="51" t="e">
        <f t="shared" si="66"/>
        <v>#REF!</v>
      </c>
      <c r="P176" s="52" t="e">
        <f t="shared" si="67"/>
        <v>#REF!</v>
      </c>
      <c r="Q176" s="51" t="e">
        <f t="shared" si="53"/>
        <v>#REF!</v>
      </c>
      <c r="R176" s="52" t="e">
        <f t="shared" si="54"/>
        <v>#REF!</v>
      </c>
      <c r="S176" s="51" t="e">
        <f t="shared" si="55"/>
        <v>#REF!</v>
      </c>
      <c r="T176" s="52" t="e">
        <f t="shared" si="56"/>
        <v>#REF!</v>
      </c>
      <c r="U176" s="51" t="e">
        <f t="shared" si="57"/>
        <v>#REF!</v>
      </c>
      <c r="V176" s="52" t="e">
        <f t="shared" si="58"/>
        <v>#REF!</v>
      </c>
      <c r="W176" s="51" t="e">
        <f t="shared" si="59"/>
        <v>#REF!</v>
      </c>
      <c r="X176" s="52" t="e">
        <f t="shared" si="60"/>
        <v>#REF!</v>
      </c>
      <c r="Y176" s="51" t="e">
        <f t="shared" si="61"/>
        <v>#REF!</v>
      </c>
      <c r="Z176" s="52" t="e">
        <f t="shared" si="62"/>
        <v>#REF!</v>
      </c>
      <c r="AA176" s="51" t="e">
        <f t="shared" si="63"/>
        <v>#REF!</v>
      </c>
      <c r="AB176" s="129" t="e">
        <f t="shared" si="64"/>
        <v>#REF!</v>
      </c>
      <c r="AC176" s="94"/>
      <c r="AD176" s="14"/>
      <c r="AE176" s="14"/>
      <c r="AF176" s="10"/>
      <c r="AG176" s="19"/>
      <c r="AH176" s="66"/>
      <c r="AI176" s="124"/>
      <c r="AJ176" s="94"/>
      <c r="AK176" s="14"/>
      <c r="AL176" s="14"/>
      <c r="AM176" s="10"/>
      <c r="AN176" s="149"/>
      <c r="AO176" s="66"/>
      <c r="AP176" s="124"/>
      <c r="AQ176" s="128"/>
      <c r="AR176" s="14"/>
      <c r="AS176" s="14"/>
      <c r="AT176" s="10"/>
      <c r="AU176" s="149"/>
      <c r="AV176" s="66"/>
      <c r="AW176" s="124"/>
      <c r="AX176" s="128"/>
      <c r="AY176" s="14"/>
      <c r="AZ176" s="14"/>
      <c r="BA176" s="10"/>
      <c r="BB176" s="149"/>
      <c r="BC176" s="66"/>
      <c r="BD176" s="124"/>
      <c r="BE176" s="128"/>
      <c r="BF176" s="14"/>
      <c r="BG176" s="14"/>
      <c r="BH176" s="10"/>
      <c r="BI176" s="149"/>
      <c r="BJ176" s="66"/>
      <c r="BK176" s="124"/>
      <c r="BL176" s="128"/>
      <c r="BM176" s="14"/>
      <c r="BN176" s="14"/>
      <c r="BO176" s="10"/>
      <c r="BP176" s="149"/>
      <c r="BQ176" s="66"/>
      <c r="BR176" s="124"/>
      <c r="BS176" s="128"/>
      <c r="BT176" s="14"/>
      <c r="BU176" s="14"/>
      <c r="BV176" s="10"/>
      <c r="BW176" s="149"/>
      <c r="BX176" s="66"/>
      <c r="BY176" s="124"/>
      <c r="BZ176" s="14"/>
      <c r="CA176" s="14"/>
      <c r="CB176" s="10"/>
      <c r="CC176" s="150"/>
      <c r="CD176" s="150"/>
      <c r="CE176" s="151"/>
      <c r="CF176" s="127"/>
      <c r="CG176" s="10"/>
      <c r="CH176" s="154"/>
    </row>
    <row r="177" spans="3:86" ht="12.75">
      <c r="C177" s="46">
        <v>10</v>
      </c>
      <c r="D177" s="5" t="e">
        <f>IF(F177=D$1,0,IF(F177&gt;=F$165,36,#REF!))</f>
        <v>#REF!</v>
      </c>
      <c r="E177" s="60" t="e">
        <f t="shared" si="65"/>
        <v>#REF!</v>
      </c>
      <c r="F177" s="662" t="e">
        <f>IF(#REF!=0,$D$1,#REF!)</f>
        <v>#REF!</v>
      </c>
      <c r="G177" s="663"/>
      <c r="H177" s="656" t="e">
        <f>IF(#REF!=0,$D$1,#REF!)</f>
        <v>#REF!</v>
      </c>
      <c r="I177" s="656"/>
      <c r="J177" s="657" t="e">
        <f>#REF!</f>
        <v>#REF!</v>
      </c>
      <c r="K177" s="588"/>
      <c r="L177" s="47" t="e">
        <f>#REF!</f>
        <v>#REF!</v>
      </c>
      <c r="M177" s="47" t="e">
        <f>#REF!</f>
        <v>#REF!</v>
      </c>
      <c r="N177" s="53" t="e">
        <f>IF(F177=$D$1,$D$1,IF(F177&gt;=$F$165,36/36,#REF!/36))</f>
        <v>#REF!</v>
      </c>
      <c r="O177" s="51" t="e">
        <f t="shared" si="66"/>
        <v>#REF!</v>
      </c>
      <c r="P177" s="52" t="e">
        <f t="shared" si="67"/>
        <v>#REF!</v>
      </c>
      <c r="Q177" s="51" t="e">
        <f t="shared" si="53"/>
        <v>#REF!</v>
      </c>
      <c r="R177" s="52" t="e">
        <f t="shared" si="54"/>
        <v>#REF!</v>
      </c>
      <c r="S177" s="51" t="e">
        <f t="shared" si="55"/>
        <v>#REF!</v>
      </c>
      <c r="T177" s="52" t="e">
        <f t="shared" si="56"/>
        <v>#REF!</v>
      </c>
      <c r="U177" s="51" t="e">
        <f t="shared" si="57"/>
        <v>#REF!</v>
      </c>
      <c r="V177" s="52" t="e">
        <f t="shared" si="58"/>
        <v>#REF!</v>
      </c>
      <c r="W177" s="51" t="e">
        <f t="shared" si="59"/>
        <v>#REF!</v>
      </c>
      <c r="X177" s="52" t="e">
        <f t="shared" si="60"/>
        <v>#REF!</v>
      </c>
      <c r="Y177" s="51" t="e">
        <f t="shared" si="61"/>
        <v>#REF!</v>
      </c>
      <c r="Z177" s="52" t="e">
        <f t="shared" si="62"/>
        <v>#REF!</v>
      </c>
      <c r="AA177" s="51" t="e">
        <f t="shared" si="63"/>
        <v>#REF!</v>
      </c>
      <c r="AB177" s="129" t="e">
        <f t="shared" si="64"/>
        <v>#REF!</v>
      </c>
      <c r="AC177" s="94"/>
      <c r="AD177" s="14"/>
      <c r="AE177" s="14"/>
      <c r="AF177" s="10"/>
      <c r="AG177" s="19"/>
      <c r="AH177" s="66"/>
      <c r="AI177" s="124"/>
      <c r="AJ177" s="94"/>
      <c r="AK177" s="14"/>
      <c r="AL177" s="14"/>
      <c r="AM177" s="10"/>
      <c r="AN177" s="149"/>
      <c r="AO177" s="66"/>
      <c r="AP177" s="124"/>
      <c r="AQ177" s="128"/>
      <c r="AR177" s="14"/>
      <c r="AS177" s="14"/>
      <c r="AT177" s="10"/>
      <c r="AU177" s="149"/>
      <c r="AV177" s="66"/>
      <c r="AW177" s="124"/>
      <c r="AX177" s="128"/>
      <c r="AY177" s="14"/>
      <c r="AZ177" s="14"/>
      <c r="BA177" s="10"/>
      <c r="BB177" s="149"/>
      <c r="BC177" s="66"/>
      <c r="BD177" s="124"/>
      <c r="BE177" s="128"/>
      <c r="BF177" s="14"/>
      <c r="BG177" s="14"/>
      <c r="BH177" s="10"/>
      <c r="BI177" s="149"/>
      <c r="BJ177" s="66"/>
      <c r="BK177" s="124"/>
      <c r="BL177" s="128"/>
      <c r="BM177" s="14"/>
      <c r="BN177" s="14"/>
      <c r="BO177" s="10"/>
      <c r="BP177" s="149"/>
      <c r="BQ177" s="66"/>
      <c r="BR177" s="124"/>
      <c r="BS177" s="128"/>
      <c r="BT177" s="14"/>
      <c r="BU177" s="14"/>
      <c r="BV177" s="10"/>
      <c r="BW177" s="149"/>
      <c r="BX177" s="66"/>
      <c r="BY177" s="124"/>
      <c r="BZ177" s="14"/>
      <c r="CA177" s="14"/>
      <c r="CB177" s="10"/>
      <c r="CC177" s="150"/>
      <c r="CD177" s="150"/>
      <c r="CE177" s="151"/>
      <c r="CF177" s="127"/>
      <c r="CG177" s="10"/>
      <c r="CH177" s="154"/>
    </row>
    <row r="178" spans="3:86" ht="12.75">
      <c r="C178" s="45">
        <v>11</v>
      </c>
      <c r="D178" s="5" t="e">
        <f>IF(F178=D$1,0,IF(F178&gt;=F$165,36,#REF!))</f>
        <v>#REF!</v>
      </c>
      <c r="E178" s="60" t="e">
        <f t="shared" si="65"/>
        <v>#REF!</v>
      </c>
      <c r="F178" s="662" t="e">
        <f>IF(#REF!=0,$D$1,#REF!)</f>
        <v>#REF!</v>
      </c>
      <c r="G178" s="663"/>
      <c r="H178" s="656" t="e">
        <f>IF(#REF!=0,$D$1,#REF!)</f>
        <v>#REF!</v>
      </c>
      <c r="I178" s="656"/>
      <c r="J178" s="657" t="e">
        <f>#REF!</f>
        <v>#REF!</v>
      </c>
      <c r="K178" s="588"/>
      <c r="L178" s="47" t="e">
        <f>#REF!</f>
        <v>#REF!</v>
      </c>
      <c r="M178" s="47" t="e">
        <f>#REF!</f>
        <v>#REF!</v>
      </c>
      <c r="N178" s="53" t="e">
        <f>IF(F178=$D$1,$D$1,IF(F178&gt;=$F$165,36/36,#REF!/36))</f>
        <v>#REF!</v>
      </c>
      <c r="O178" s="51" t="e">
        <f t="shared" si="66"/>
        <v>#REF!</v>
      </c>
      <c r="P178" s="52" t="e">
        <f t="shared" si="67"/>
        <v>#REF!</v>
      </c>
      <c r="Q178" s="51" t="e">
        <f t="shared" si="53"/>
        <v>#REF!</v>
      </c>
      <c r="R178" s="52" t="e">
        <f t="shared" si="54"/>
        <v>#REF!</v>
      </c>
      <c r="S178" s="51" t="e">
        <f t="shared" si="55"/>
        <v>#REF!</v>
      </c>
      <c r="T178" s="52" t="e">
        <f t="shared" si="56"/>
        <v>#REF!</v>
      </c>
      <c r="U178" s="51" t="e">
        <f t="shared" si="57"/>
        <v>#REF!</v>
      </c>
      <c r="V178" s="52" t="e">
        <f t="shared" si="58"/>
        <v>#REF!</v>
      </c>
      <c r="W178" s="51" t="e">
        <f t="shared" si="59"/>
        <v>#REF!</v>
      </c>
      <c r="X178" s="52" t="e">
        <f t="shared" si="60"/>
        <v>#REF!</v>
      </c>
      <c r="Y178" s="51" t="e">
        <f t="shared" si="61"/>
        <v>#REF!</v>
      </c>
      <c r="Z178" s="52" t="e">
        <f t="shared" si="62"/>
        <v>#REF!</v>
      </c>
      <c r="AA178" s="51" t="e">
        <f t="shared" si="63"/>
        <v>#REF!</v>
      </c>
      <c r="AB178" s="129" t="e">
        <f t="shared" si="64"/>
        <v>#REF!</v>
      </c>
      <c r="AC178" s="94"/>
      <c r="AD178" s="14"/>
      <c r="AE178" s="14"/>
      <c r="AF178" s="10"/>
      <c r="AG178" s="19"/>
      <c r="AH178" s="66"/>
      <c r="AI178" s="124"/>
      <c r="AJ178" s="94"/>
      <c r="AK178" s="14"/>
      <c r="AL178" s="14"/>
      <c r="AM178" s="10"/>
      <c r="AN178" s="149"/>
      <c r="AO178" s="66"/>
      <c r="AP178" s="124"/>
      <c r="AQ178" s="128"/>
      <c r="AR178" s="14"/>
      <c r="AS178" s="14"/>
      <c r="AT178" s="10"/>
      <c r="AU178" s="149"/>
      <c r="AV178" s="66"/>
      <c r="AW178" s="124"/>
      <c r="AX178" s="128"/>
      <c r="AY178" s="14"/>
      <c r="AZ178" s="14"/>
      <c r="BA178" s="10"/>
      <c r="BB178" s="149"/>
      <c r="BC178" s="66"/>
      <c r="BD178" s="124"/>
      <c r="BE178" s="128"/>
      <c r="BF178" s="14"/>
      <c r="BG178" s="14"/>
      <c r="BH178" s="10"/>
      <c r="BI178" s="149"/>
      <c r="BJ178" s="66"/>
      <c r="BK178" s="124"/>
      <c r="BL178" s="128"/>
      <c r="BM178" s="14"/>
      <c r="BN178" s="14"/>
      <c r="BO178" s="10"/>
      <c r="BP178" s="149"/>
      <c r="BQ178" s="66"/>
      <c r="BR178" s="124"/>
      <c r="BS178" s="128"/>
      <c r="BT178" s="14"/>
      <c r="BU178" s="14"/>
      <c r="BV178" s="10"/>
      <c r="BW178" s="149"/>
      <c r="BX178" s="66"/>
      <c r="BY178" s="124"/>
      <c r="BZ178" s="14"/>
      <c r="CA178" s="14"/>
      <c r="CB178" s="10"/>
      <c r="CC178" s="150"/>
      <c r="CD178" s="150"/>
      <c r="CE178" s="151"/>
      <c r="CF178" s="127"/>
      <c r="CG178" s="10"/>
      <c r="CH178" s="154"/>
    </row>
    <row r="179" spans="3:86" ht="12.75">
      <c r="C179" s="46">
        <v>12</v>
      </c>
      <c r="D179" s="5" t="e">
        <f>IF(F179=D$1,0,IF(F179&gt;=F$165,36,#REF!))</f>
        <v>#REF!</v>
      </c>
      <c r="E179" s="60" t="e">
        <f t="shared" si="65"/>
        <v>#REF!</v>
      </c>
      <c r="F179" s="662" t="e">
        <f>IF(#REF!=0,$D$1,#REF!)</f>
        <v>#REF!</v>
      </c>
      <c r="G179" s="663"/>
      <c r="H179" s="656" t="e">
        <f>IF(#REF!=0,$D$1,#REF!)</f>
        <v>#REF!</v>
      </c>
      <c r="I179" s="656"/>
      <c r="J179" s="657" t="e">
        <f>#REF!</f>
        <v>#REF!</v>
      </c>
      <c r="K179" s="588"/>
      <c r="L179" s="47" t="e">
        <f>#REF!</f>
        <v>#REF!</v>
      </c>
      <c r="M179" s="47" t="e">
        <f>#REF!</f>
        <v>#REF!</v>
      </c>
      <c r="N179" s="53" t="e">
        <f>IF(F179=$D$1,$D$1,IF(F179&gt;=$F$165,36/36,#REF!/36))</f>
        <v>#REF!</v>
      </c>
      <c r="O179" s="51" t="e">
        <f t="shared" si="66"/>
        <v>#REF!</v>
      </c>
      <c r="P179" s="52" t="e">
        <f t="shared" si="67"/>
        <v>#REF!</v>
      </c>
      <c r="Q179" s="51" t="e">
        <f t="shared" si="53"/>
        <v>#REF!</v>
      </c>
      <c r="R179" s="52" t="e">
        <f t="shared" si="54"/>
        <v>#REF!</v>
      </c>
      <c r="S179" s="51" t="e">
        <f t="shared" si="55"/>
        <v>#REF!</v>
      </c>
      <c r="T179" s="52" t="e">
        <f t="shared" si="56"/>
        <v>#REF!</v>
      </c>
      <c r="U179" s="51" t="e">
        <f t="shared" si="57"/>
        <v>#REF!</v>
      </c>
      <c r="V179" s="52" t="e">
        <f t="shared" si="58"/>
        <v>#REF!</v>
      </c>
      <c r="W179" s="51" t="e">
        <f t="shared" si="59"/>
        <v>#REF!</v>
      </c>
      <c r="X179" s="52" t="e">
        <f t="shared" si="60"/>
        <v>#REF!</v>
      </c>
      <c r="Y179" s="51" t="e">
        <f t="shared" si="61"/>
        <v>#REF!</v>
      </c>
      <c r="Z179" s="52" t="e">
        <f t="shared" si="62"/>
        <v>#REF!</v>
      </c>
      <c r="AA179" s="51" t="e">
        <f t="shared" si="63"/>
        <v>#REF!</v>
      </c>
      <c r="AB179" s="129" t="e">
        <f t="shared" si="64"/>
        <v>#REF!</v>
      </c>
      <c r="AC179" s="94"/>
      <c r="AD179" s="14"/>
      <c r="AE179" s="14"/>
      <c r="AF179" s="10"/>
      <c r="AG179" s="19"/>
      <c r="AH179" s="66"/>
      <c r="AI179" s="124"/>
      <c r="AJ179" s="94"/>
      <c r="AK179" s="14"/>
      <c r="AL179" s="14"/>
      <c r="AM179" s="10"/>
      <c r="AN179" s="149"/>
      <c r="AO179" s="66"/>
      <c r="AP179" s="124"/>
      <c r="AQ179" s="128"/>
      <c r="AR179" s="14"/>
      <c r="AS179" s="14"/>
      <c r="AT179" s="10"/>
      <c r="AU179" s="149"/>
      <c r="AV179" s="66"/>
      <c r="AW179" s="124"/>
      <c r="AX179" s="128"/>
      <c r="AY179" s="14"/>
      <c r="AZ179" s="14"/>
      <c r="BA179" s="10"/>
      <c r="BB179" s="149"/>
      <c r="BC179" s="66"/>
      <c r="BD179" s="124"/>
      <c r="BE179" s="128"/>
      <c r="BF179" s="14"/>
      <c r="BG179" s="14"/>
      <c r="BH179" s="10"/>
      <c r="BI179" s="149"/>
      <c r="BJ179" s="66"/>
      <c r="BK179" s="124"/>
      <c r="BL179" s="128"/>
      <c r="BM179" s="14"/>
      <c r="BN179" s="14"/>
      <c r="BO179" s="10"/>
      <c r="BP179" s="149"/>
      <c r="BQ179" s="66"/>
      <c r="BR179" s="124"/>
      <c r="BS179" s="128"/>
      <c r="BT179" s="14"/>
      <c r="BU179" s="14"/>
      <c r="BV179" s="10"/>
      <c r="BW179" s="149"/>
      <c r="BX179" s="66"/>
      <c r="BY179" s="124"/>
      <c r="BZ179" s="14"/>
      <c r="CA179" s="14"/>
      <c r="CB179" s="10"/>
      <c r="CC179" s="150"/>
      <c r="CD179" s="150"/>
      <c r="CE179" s="151"/>
      <c r="CF179" s="127"/>
      <c r="CG179" s="10"/>
      <c r="CH179" s="154"/>
    </row>
    <row r="180" spans="3:86" ht="12.75">
      <c r="C180" s="45">
        <v>13</v>
      </c>
      <c r="D180" s="5" t="e">
        <f>IF(F180=D$1,0,IF(F180&gt;=F$165,36,#REF!))</f>
        <v>#REF!</v>
      </c>
      <c r="E180" s="60" t="e">
        <f t="shared" si="65"/>
        <v>#REF!</v>
      </c>
      <c r="F180" s="662" t="e">
        <f>IF(#REF!=0,$D$1,#REF!)</f>
        <v>#REF!</v>
      </c>
      <c r="G180" s="663"/>
      <c r="H180" s="656" t="e">
        <f>IF(#REF!=0,$D$1,#REF!)</f>
        <v>#REF!</v>
      </c>
      <c r="I180" s="656"/>
      <c r="J180" s="657" t="e">
        <f>#REF!</f>
        <v>#REF!</v>
      </c>
      <c r="K180" s="588"/>
      <c r="L180" s="47" t="e">
        <f>#REF!</f>
        <v>#REF!</v>
      </c>
      <c r="M180" s="47" t="e">
        <f>#REF!</f>
        <v>#REF!</v>
      </c>
      <c r="N180" s="53" t="e">
        <f>IF(F180=$D$1,$D$1,IF(F180&gt;=$F$165,36/36,#REF!/36))</f>
        <v>#REF!</v>
      </c>
      <c r="O180" s="51" t="e">
        <f t="shared" si="66"/>
        <v>#REF!</v>
      </c>
      <c r="P180" s="52" t="e">
        <f t="shared" si="67"/>
        <v>#REF!</v>
      </c>
      <c r="Q180" s="51" t="e">
        <f t="shared" si="53"/>
        <v>#REF!</v>
      </c>
      <c r="R180" s="52" t="e">
        <f t="shared" si="54"/>
        <v>#REF!</v>
      </c>
      <c r="S180" s="51" t="e">
        <f t="shared" si="55"/>
        <v>#REF!</v>
      </c>
      <c r="T180" s="52" t="e">
        <f t="shared" si="56"/>
        <v>#REF!</v>
      </c>
      <c r="U180" s="51" t="e">
        <f t="shared" si="57"/>
        <v>#REF!</v>
      </c>
      <c r="V180" s="52" t="e">
        <f t="shared" si="58"/>
        <v>#REF!</v>
      </c>
      <c r="W180" s="51" t="e">
        <f t="shared" si="59"/>
        <v>#REF!</v>
      </c>
      <c r="X180" s="52" t="e">
        <f t="shared" si="60"/>
        <v>#REF!</v>
      </c>
      <c r="Y180" s="51" t="e">
        <f t="shared" si="61"/>
        <v>#REF!</v>
      </c>
      <c r="Z180" s="52" t="e">
        <f t="shared" si="62"/>
        <v>#REF!</v>
      </c>
      <c r="AA180" s="51" t="e">
        <f t="shared" si="63"/>
        <v>#REF!</v>
      </c>
      <c r="AB180" s="129" t="e">
        <f t="shared" si="64"/>
        <v>#REF!</v>
      </c>
      <c r="AC180" s="94"/>
      <c r="AD180" s="14"/>
      <c r="AE180" s="14"/>
      <c r="AF180" s="10"/>
      <c r="AG180" s="19"/>
      <c r="AH180" s="66"/>
      <c r="AI180" s="124"/>
      <c r="AJ180" s="94"/>
      <c r="AK180" s="14"/>
      <c r="AL180" s="14"/>
      <c r="AM180" s="10"/>
      <c r="AN180" s="149"/>
      <c r="AO180" s="66"/>
      <c r="AP180" s="124"/>
      <c r="AQ180" s="128"/>
      <c r="AR180" s="14"/>
      <c r="AS180" s="14"/>
      <c r="AT180" s="10"/>
      <c r="AU180" s="149"/>
      <c r="AV180" s="66"/>
      <c r="AW180" s="124"/>
      <c r="AX180" s="128"/>
      <c r="AY180" s="14"/>
      <c r="AZ180" s="14"/>
      <c r="BA180" s="10"/>
      <c r="BB180" s="149"/>
      <c r="BC180" s="66"/>
      <c r="BD180" s="124"/>
      <c r="BE180" s="128"/>
      <c r="BF180" s="14"/>
      <c r="BG180" s="14"/>
      <c r="BH180" s="10"/>
      <c r="BI180" s="149"/>
      <c r="BJ180" s="66"/>
      <c r="BK180" s="124"/>
      <c r="BL180" s="128"/>
      <c r="BM180" s="14"/>
      <c r="BN180" s="14"/>
      <c r="BO180" s="10"/>
      <c r="BP180" s="149"/>
      <c r="BQ180" s="66"/>
      <c r="BR180" s="124"/>
      <c r="BS180" s="128"/>
      <c r="BT180" s="14"/>
      <c r="BU180" s="14"/>
      <c r="BV180" s="10"/>
      <c r="BW180" s="149"/>
      <c r="BX180" s="66"/>
      <c r="BY180" s="124"/>
      <c r="BZ180" s="14"/>
      <c r="CA180" s="14"/>
      <c r="CB180" s="10"/>
      <c r="CC180" s="150"/>
      <c r="CD180" s="150"/>
      <c r="CE180" s="151"/>
      <c r="CF180" s="127"/>
      <c r="CG180" s="10"/>
      <c r="CH180" s="154"/>
    </row>
    <row r="181" spans="3:86" ht="12.75">
      <c r="C181" s="46">
        <v>14</v>
      </c>
      <c r="D181" s="5" t="e">
        <f>IF(F181=D$1,0,IF(F181&gt;=F$165,36,#REF!))</f>
        <v>#REF!</v>
      </c>
      <c r="E181" s="60" t="e">
        <f t="shared" si="65"/>
        <v>#REF!</v>
      </c>
      <c r="F181" s="662" t="e">
        <f>IF(#REF!=0,$D$1,#REF!)</f>
        <v>#REF!</v>
      </c>
      <c r="G181" s="663"/>
      <c r="H181" s="656" t="e">
        <f>IF(#REF!=0,$D$1,#REF!)</f>
        <v>#REF!</v>
      </c>
      <c r="I181" s="656"/>
      <c r="J181" s="657" t="e">
        <f>#REF!</f>
        <v>#REF!</v>
      </c>
      <c r="K181" s="588"/>
      <c r="L181" s="47" t="e">
        <f>#REF!</f>
        <v>#REF!</v>
      </c>
      <c r="M181" s="47" t="e">
        <f>#REF!</f>
        <v>#REF!</v>
      </c>
      <c r="N181" s="53" t="e">
        <f>IF(F181=$D$1,$D$1,IF(F181&gt;=$F$165,36/36,#REF!/36))</f>
        <v>#REF!</v>
      </c>
      <c r="O181" s="51" t="e">
        <f t="shared" si="66"/>
        <v>#REF!</v>
      </c>
      <c r="P181" s="52" t="e">
        <f t="shared" si="67"/>
        <v>#REF!</v>
      </c>
      <c r="Q181" s="51" t="e">
        <f t="shared" si="53"/>
        <v>#REF!</v>
      </c>
      <c r="R181" s="52" t="e">
        <f t="shared" si="54"/>
        <v>#REF!</v>
      </c>
      <c r="S181" s="51" t="e">
        <f t="shared" si="55"/>
        <v>#REF!</v>
      </c>
      <c r="T181" s="52" t="e">
        <f t="shared" si="56"/>
        <v>#REF!</v>
      </c>
      <c r="U181" s="51" t="e">
        <f t="shared" si="57"/>
        <v>#REF!</v>
      </c>
      <c r="V181" s="52" t="e">
        <f t="shared" si="58"/>
        <v>#REF!</v>
      </c>
      <c r="W181" s="51" t="e">
        <f t="shared" si="59"/>
        <v>#REF!</v>
      </c>
      <c r="X181" s="52" t="e">
        <f t="shared" si="60"/>
        <v>#REF!</v>
      </c>
      <c r="Y181" s="51" t="e">
        <f t="shared" si="61"/>
        <v>#REF!</v>
      </c>
      <c r="Z181" s="52" t="e">
        <f t="shared" si="62"/>
        <v>#REF!</v>
      </c>
      <c r="AA181" s="51" t="e">
        <f t="shared" si="63"/>
        <v>#REF!</v>
      </c>
      <c r="AB181" s="129" t="e">
        <f t="shared" si="64"/>
        <v>#REF!</v>
      </c>
      <c r="AC181" s="94"/>
      <c r="AD181" s="14"/>
      <c r="AE181" s="14"/>
      <c r="AF181" s="10"/>
      <c r="AG181" s="19"/>
      <c r="AH181" s="66"/>
      <c r="AI181" s="124"/>
      <c r="AJ181" s="94"/>
      <c r="AK181" s="14"/>
      <c r="AL181" s="14"/>
      <c r="AM181" s="10"/>
      <c r="AN181" s="149"/>
      <c r="AO181" s="66"/>
      <c r="AP181" s="124"/>
      <c r="AQ181" s="128"/>
      <c r="AR181" s="14"/>
      <c r="AS181" s="14"/>
      <c r="AT181" s="10"/>
      <c r="AU181" s="149"/>
      <c r="AV181" s="66"/>
      <c r="AW181" s="124"/>
      <c r="AX181" s="128"/>
      <c r="AY181" s="14"/>
      <c r="AZ181" s="14"/>
      <c r="BA181" s="10"/>
      <c r="BB181" s="149"/>
      <c r="BC181" s="66"/>
      <c r="BD181" s="124"/>
      <c r="BE181" s="128"/>
      <c r="BF181" s="14"/>
      <c r="BG181" s="14"/>
      <c r="BH181" s="10"/>
      <c r="BI181" s="149"/>
      <c r="BJ181" s="66"/>
      <c r="BK181" s="124"/>
      <c r="BL181" s="128"/>
      <c r="BM181" s="14"/>
      <c r="BN181" s="14"/>
      <c r="BO181" s="10"/>
      <c r="BP181" s="149"/>
      <c r="BQ181" s="66"/>
      <c r="BR181" s="124"/>
      <c r="BS181" s="128"/>
      <c r="BT181" s="14"/>
      <c r="BU181" s="14"/>
      <c r="BV181" s="10"/>
      <c r="BW181" s="149"/>
      <c r="BX181" s="66"/>
      <c r="BY181" s="124"/>
      <c r="BZ181" s="14"/>
      <c r="CA181" s="14"/>
      <c r="CB181" s="10"/>
      <c r="CC181" s="150"/>
      <c r="CD181" s="150"/>
      <c r="CE181" s="151"/>
      <c r="CF181" s="127"/>
      <c r="CG181" s="10"/>
      <c r="CH181" s="154"/>
    </row>
    <row r="182" spans="3:86" ht="12.75">
      <c r="C182" s="45">
        <v>15</v>
      </c>
      <c r="D182" s="5" t="e">
        <f>IF(F182=D$1,0,IF(F182&gt;=F$165,36,#REF!))</f>
        <v>#REF!</v>
      </c>
      <c r="E182" s="60" t="e">
        <f t="shared" si="65"/>
        <v>#REF!</v>
      </c>
      <c r="F182" s="662" t="e">
        <f>IF(#REF!=0,$D$1,#REF!)</f>
        <v>#REF!</v>
      </c>
      <c r="G182" s="663"/>
      <c r="H182" s="656" t="e">
        <f>IF(#REF!=0,$D$1,#REF!)</f>
        <v>#REF!</v>
      </c>
      <c r="I182" s="656"/>
      <c r="J182" s="657" t="e">
        <f>#REF!</f>
        <v>#REF!</v>
      </c>
      <c r="K182" s="588"/>
      <c r="L182" s="47" t="e">
        <f>#REF!</f>
        <v>#REF!</v>
      </c>
      <c r="M182" s="47" t="e">
        <f>#REF!</f>
        <v>#REF!</v>
      </c>
      <c r="N182" s="53" t="e">
        <f>IF(F182=$D$1,$D$1,IF(F182&gt;=$F$165,36/36,#REF!/36))</f>
        <v>#REF!</v>
      </c>
      <c r="O182" s="51" t="e">
        <f t="shared" si="66"/>
        <v>#REF!</v>
      </c>
      <c r="P182" s="52" t="e">
        <f t="shared" si="67"/>
        <v>#REF!</v>
      </c>
      <c r="Q182" s="51" t="e">
        <f t="shared" si="53"/>
        <v>#REF!</v>
      </c>
      <c r="R182" s="52" t="e">
        <f t="shared" si="54"/>
        <v>#REF!</v>
      </c>
      <c r="S182" s="51" t="e">
        <f t="shared" si="55"/>
        <v>#REF!</v>
      </c>
      <c r="T182" s="52" t="e">
        <f t="shared" si="56"/>
        <v>#REF!</v>
      </c>
      <c r="U182" s="51" t="e">
        <f t="shared" si="57"/>
        <v>#REF!</v>
      </c>
      <c r="V182" s="52" t="e">
        <f t="shared" si="58"/>
        <v>#REF!</v>
      </c>
      <c r="W182" s="51" t="e">
        <f t="shared" si="59"/>
        <v>#REF!</v>
      </c>
      <c r="X182" s="52" t="e">
        <f t="shared" si="60"/>
        <v>#REF!</v>
      </c>
      <c r="Y182" s="51" t="e">
        <f t="shared" si="61"/>
        <v>#REF!</v>
      </c>
      <c r="Z182" s="52" t="e">
        <f t="shared" si="62"/>
        <v>#REF!</v>
      </c>
      <c r="AA182" s="51" t="e">
        <f t="shared" si="63"/>
        <v>#REF!</v>
      </c>
      <c r="AB182" s="129" t="e">
        <f t="shared" si="64"/>
        <v>#REF!</v>
      </c>
      <c r="AC182" s="94"/>
      <c r="AD182" s="14"/>
      <c r="AE182" s="14"/>
      <c r="AF182" s="10"/>
      <c r="AG182" s="19"/>
      <c r="AH182" s="66"/>
      <c r="AI182" s="124"/>
      <c r="AJ182" s="94"/>
      <c r="AK182" s="14"/>
      <c r="AL182" s="14"/>
      <c r="AM182" s="10"/>
      <c r="AN182" s="149"/>
      <c r="AO182" s="66"/>
      <c r="AP182" s="124"/>
      <c r="AQ182" s="128"/>
      <c r="AR182" s="14"/>
      <c r="AS182" s="14"/>
      <c r="AT182" s="10"/>
      <c r="AU182" s="149"/>
      <c r="AV182" s="66"/>
      <c r="AW182" s="124"/>
      <c r="AX182" s="128"/>
      <c r="AY182" s="14"/>
      <c r="AZ182" s="14"/>
      <c r="BA182" s="10"/>
      <c r="BB182" s="149"/>
      <c r="BC182" s="66"/>
      <c r="BD182" s="124"/>
      <c r="BE182" s="128"/>
      <c r="BF182" s="14"/>
      <c r="BG182" s="14"/>
      <c r="BH182" s="10"/>
      <c r="BI182" s="149"/>
      <c r="BJ182" s="66"/>
      <c r="BK182" s="124"/>
      <c r="BL182" s="128"/>
      <c r="BM182" s="14"/>
      <c r="BN182" s="14"/>
      <c r="BO182" s="10"/>
      <c r="BP182" s="149"/>
      <c r="BQ182" s="66"/>
      <c r="BR182" s="124"/>
      <c r="BS182" s="128"/>
      <c r="BT182" s="14"/>
      <c r="BU182" s="14"/>
      <c r="BV182" s="10"/>
      <c r="BW182" s="149"/>
      <c r="BX182" s="66"/>
      <c r="BY182" s="124"/>
      <c r="BZ182" s="14"/>
      <c r="CA182" s="14"/>
      <c r="CB182" s="10"/>
      <c r="CC182" s="150"/>
      <c r="CD182" s="150"/>
      <c r="CE182" s="151"/>
      <c r="CF182" s="127"/>
      <c r="CG182" s="10"/>
      <c r="CH182" s="154"/>
    </row>
    <row r="183" spans="3:86" ht="12.75">
      <c r="C183" s="46">
        <v>16</v>
      </c>
      <c r="D183" s="5" t="e">
        <f>IF(F183=D$1,0,IF(F183&gt;=F$165,36,#REF!))</f>
        <v>#REF!</v>
      </c>
      <c r="E183" s="60" t="e">
        <f t="shared" si="65"/>
        <v>#REF!</v>
      </c>
      <c r="F183" s="662" t="e">
        <f>IF(#REF!=0,$D$1,#REF!)</f>
        <v>#REF!</v>
      </c>
      <c r="G183" s="663"/>
      <c r="H183" s="656" t="e">
        <f>IF(#REF!=0,$D$1,#REF!)</f>
        <v>#REF!</v>
      </c>
      <c r="I183" s="656"/>
      <c r="J183" s="657" t="e">
        <f>#REF!</f>
        <v>#REF!</v>
      </c>
      <c r="K183" s="588"/>
      <c r="L183" s="47" t="e">
        <f>#REF!</f>
        <v>#REF!</v>
      </c>
      <c r="M183" s="47" t="e">
        <f>#REF!</f>
        <v>#REF!</v>
      </c>
      <c r="N183" s="53" t="e">
        <f>IF(F183=$D$1,$D$1,IF(F183&gt;=$F$165,36/36,#REF!/36))</f>
        <v>#REF!</v>
      </c>
      <c r="O183" s="51" t="e">
        <f t="shared" si="66"/>
        <v>#REF!</v>
      </c>
      <c r="P183" s="52" t="e">
        <f t="shared" si="67"/>
        <v>#REF!</v>
      </c>
      <c r="Q183" s="51" t="e">
        <f t="shared" si="53"/>
        <v>#REF!</v>
      </c>
      <c r="R183" s="52" t="e">
        <f t="shared" si="54"/>
        <v>#REF!</v>
      </c>
      <c r="S183" s="51" t="e">
        <f t="shared" si="55"/>
        <v>#REF!</v>
      </c>
      <c r="T183" s="52" t="e">
        <f t="shared" si="56"/>
        <v>#REF!</v>
      </c>
      <c r="U183" s="51" t="e">
        <f t="shared" si="57"/>
        <v>#REF!</v>
      </c>
      <c r="V183" s="52" t="e">
        <f t="shared" si="58"/>
        <v>#REF!</v>
      </c>
      <c r="W183" s="51" t="e">
        <f t="shared" si="59"/>
        <v>#REF!</v>
      </c>
      <c r="X183" s="52" t="e">
        <f t="shared" si="60"/>
        <v>#REF!</v>
      </c>
      <c r="Y183" s="51" t="e">
        <f t="shared" si="61"/>
        <v>#REF!</v>
      </c>
      <c r="Z183" s="52" t="e">
        <f t="shared" si="62"/>
        <v>#REF!</v>
      </c>
      <c r="AA183" s="51" t="e">
        <f t="shared" si="63"/>
        <v>#REF!</v>
      </c>
      <c r="AB183" s="129" t="e">
        <f t="shared" si="64"/>
        <v>#REF!</v>
      </c>
      <c r="AC183" s="94"/>
      <c r="AD183" s="14"/>
      <c r="AE183" s="14"/>
      <c r="AF183" s="10"/>
      <c r="AG183" s="19"/>
      <c r="AH183" s="66"/>
      <c r="AI183" s="124"/>
      <c r="AJ183" s="94"/>
      <c r="AK183" s="14"/>
      <c r="AL183" s="14"/>
      <c r="AM183" s="10"/>
      <c r="AN183" s="149"/>
      <c r="AO183" s="66"/>
      <c r="AP183" s="124"/>
      <c r="AQ183" s="128"/>
      <c r="AR183" s="14"/>
      <c r="AS183" s="14"/>
      <c r="AT183" s="10"/>
      <c r="AU183" s="149"/>
      <c r="AV183" s="66"/>
      <c r="AW183" s="124"/>
      <c r="AX183" s="128"/>
      <c r="AY183" s="14"/>
      <c r="AZ183" s="14"/>
      <c r="BA183" s="10"/>
      <c r="BB183" s="149"/>
      <c r="BC183" s="66"/>
      <c r="BD183" s="124"/>
      <c r="BE183" s="128"/>
      <c r="BF183" s="14"/>
      <c r="BG183" s="14"/>
      <c r="BH183" s="10"/>
      <c r="BI183" s="149"/>
      <c r="BJ183" s="66"/>
      <c r="BK183" s="124"/>
      <c r="BL183" s="128"/>
      <c r="BM183" s="14"/>
      <c r="BN183" s="14"/>
      <c r="BO183" s="10"/>
      <c r="BP183" s="149"/>
      <c r="BQ183" s="66"/>
      <c r="BR183" s="124"/>
      <c r="BS183" s="128"/>
      <c r="BT183" s="14"/>
      <c r="BU183" s="14"/>
      <c r="BV183" s="10"/>
      <c r="BW183" s="149"/>
      <c r="BX183" s="66"/>
      <c r="BY183" s="124"/>
      <c r="BZ183" s="14"/>
      <c r="CA183" s="14"/>
      <c r="CB183" s="10"/>
      <c r="CC183" s="150"/>
      <c r="CD183" s="150"/>
      <c r="CE183" s="151"/>
      <c r="CF183" s="127"/>
      <c r="CG183" s="10"/>
      <c r="CH183" s="154"/>
    </row>
    <row r="184" spans="3:86" ht="12.75">
      <c r="C184" s="45">
        <v>17</v>
      </c>
      <c r="D184" s="5" t="e">
        <f>IF(F184=D$1,0,IF(F184&gt;=F$165,36,#REF!))</f>
        <v>#REF!</v>
      </c>
      <c r="E184" s="60" t="e">
        <f t="shared" si="65"/>
        <v>#REF!</v>
      </c>
      <c r="F184" s="662" t="e">
        <f>IF(#REF!=0,$D$1,#REF!)</f>
        <v>#REF!</v>
      </c>
      <c r="G184" s="663"/>
      <c r="H184" s="656" t="e">
        <f>IF(#REF!=0,$D$1,#REF!)</f>
        <v>#REF!</v>
      </c>
      <c r="I184" s="656"/>
      <c r="J184" s="657" t="e">
        <f>#REF!</f>
        <v>#REF!</v>
      </c>
      <c r="K184" s="588"/>
      <c r="L184" s="47" t="e">
        <f>#REF!</f>
        <v>#REF!</v>
      </c>
      <c r="M184" s="47" t="e">
        <f>#REF!</f>
        <v>#REF!</v>
      </c>
      <c r="N184" s="53" t="e">
        <f>IF(F184=$D$1,$D$1,IF(F184&gt;=$F$165,36/36,#REF!/36))</f>
        <v>#REF!</v>
      </c>
      <c r="O184" s="51" t="e">
        <f t="shared" si="66"/>
        <v>#REF!</v>
      </c>
      <c r="P184" s="52" t="e">
        <f t="shared" si="67"/>
        <v>#REF!</v>
      </c>
      <c r="Q184" s="51" t="e">
        <f t="shared" si="53"/>
        <v>#REF!</v>
      </c>
      <c r="R184" s="52" t="e">
        <f t="shared" si="54"/>
        <v>#REF!</v>
      </c>
      <c r="S184" s="51" t="e">
        <f t="shared" si="55"/>
        <v>#REF!</v>
      </c>
      <c r="T184" s="52" t="e">
        <f t="shared" si="56"/>
        <v>#REF!</v>
      </c>
      <c r="U184" s="51" t="e">
        <f t="shared" si="57"/>
        <v>#REF!</v>
      </c>
      <c r="V184" s="52" t="e">
        <f t="shared" si="58"/>
        <v>#REF!</v>
      </c>
      <c r="W184" s="51" t="e">
        <f t="shared" si="59"/>
        <v>#REF!</v>
      </c>
      <c r="X184" s="52" t="e">
        <f t="shared" si="60"/>
        <v>#REF!</v>
      </c>
      <c r="Y184" s="51" t="e">
        <f t="shared" si="61"/>
        <v>#REF!</v>
      </c>
      <c r="Z184" s="52" t="e">
        <f t="shared" si="62"/>
        <v>#REF!</v>
      </c>
      <c r="AA184" s="51" t="e">
        <f t="shared" si="63"/>
        <v>#REF!</v>
      </c>
      <c r="AB184" s="129" t="e">
        <f t="shared" si="64"/>
        <v>#REF!</v>
      </c>
      <c r="AC184" s="94"/>
      <c r="AD184" s="14"/>
      <c r="AE184" s="14"/>
      <c r="AF184" s="10"/>
      <c r="AG184" s="19"/>
      <c r="AH184" s="66"/>
      <c r="AI184" s="124"/>
      <c r="AJ184" s="94"/>
      <c r="AK184" s="14"/>
      <c r="AL184" s="14"/>
      <c r="AM184" s="10"/>
      <c r="AN184" s="149"/>
      <c r="AO184" s="66"/>
      <c r="AP184" s="124"/>
      <c r="AQ184" s="128"/>
      <c r="AR184" s="14"/>
      <c r="AS184" s="14"/>
      <c r="AT184" s="10"/>
      <c r="AU184" s="149"/>
      <c r="AV184" s="66"/>
      <c r="AW184" s="124"/>
      <c r="AX184" s="128"/>
      <c r="AY184" s="14"/>
      <c r="AZ184" s="14"/>
      <c r="BA184" s="10"/>
      <c r="BB184" s="149"/>
      <c r="BC184" s="66"/>
      <c r="BD184" s="124"/>
      <c r="BE184" s="128"/>
      <c r="BF184" s="14"/>
      <c r="BG184" s="14"/>
      <c r="BH184" s="10"/>
      <c r="BI184" s="149"/>
      <c r="BJ184" s="66"/>
      <c r="BK184" s="124"/>
      <c r="BL184" s="128"/>
      <c r="BM184" s="14"/>
      <c r="BN184" s="14"/>
      <c r="BO184" s="10"/>
      <c r="BP184" s="149"/>
      <c r="BQ184" s="66"/>
      <c r="BR184" s="124"/>
      <c r="BS184" s="128"/>
      <c r="BT184" s="14"/>
      <c r="BU184" s="14"/>
      <c r="BV184" s="10"/>
      <c r="BW184" s="149"/>
      <c r="BX184" s="66"/>
      <c r="BY184" s="124"/>
      <c r="BZ184" s="14"/>
      <c r="CA184" s="14"/>
      <c r="CB184" s="10"/>
      <c r="CC184" s="150"/>
      <c r="CD184" s="150"/>
      <c r="CE184" s="151"/>
      <c r="CF184" s="127"/>
      <c r="CG184" s="10"/>
      <c r="CH184" s="154"/>
    </row>
    <row r="185" spans="3:86" ht="12.75">
      <c r="C185" s="46">
        <v>18</v>
      </c>
      <c r="D185" s="5" t="e">
        <f>IF(F185=D$1,0,IF(F185&gt;=F$165,36,#REF!))</f>
        <v>#REF!</v>
      </c>
      <c r="E185" s="60" t="e">
        <f t="shared" si="65"/>
        <v>#REF!</v>
      </c>
      <c r="F185" s="662" t="e">
        <f>IF(#REF!=0,$D$1,#REF!)</f>
        <v>#REF!</v>
      </c>
      <c r="G185" s="663"/>
      <c r="H185" s="656" t="e">
        <f>IF(#REF!=0,$D$1,#REF!)</f>
        <v>#REF!</v>
      </c>
      <c r="I185" s="656"/>
      <c r="J185" s="657" t="e">
        <f>#REF!</f>
        <v>#REF!</v>
      </c>
      <c r="K185" s="588"/>
      <c r="L185" s="47" t="e">
        <f>#REF!</f>
        <v>#REF!</v>
      </c>
      <c r="M185" s="47" t="e">
        <f>#REF!</f>
        <v>#REF!</v>
      </c>
      <c r="N185" s="53" t="e">
        <f>IF(F185=$D$1,$D$1,IF(F185&gt;=$F$165,36/36,#REF!/36))</f>
        <v>#REF!</v>
      </c>
      <c r="O185" s="51" t="e">
        <f t="shared" si="66"/>
        <v>#REF!</v>
      </c>
      <c r="P185" s="52" t="e">
        <f t="shared" si="67"/>
        <v>#REF!</v>
      </c>
      <c r="Q185" s="51" t="e">
        <f t="shared" si="53"/>
        <v>#REF!</v>
      </c>
      <c r="R185" s="52" t="e">
        <f t="shared" si="54"/>
        <v>#REF!</v>
      </c>
      <c r="S185" s="51" t="e">
        <f t="shared" si="55"/>
        <v>#REF!</v>
      </c>
      <c r="T185" s="52" t="e">
        <f t="shared" si="56"/>
        <v>#REF!</v>
      </c>
      <c r="U185" s="51" t="e">
        <f t="shared" si="57"/>
        <v>#REF!</v>
      </c>
      <c r="V185" s="52" t="e">
        <f t="shared" si="58"/>
        <v>#REF!</v>
      </c>
      <c r="W185" s="51" t="e">
        <f t="shared" si="59"/>
        <v>#REF!</v>
      </c>
      <c r="X185" s="52" t="e">
        <f t="shared" si="60"/>
        <v>#REF!</v>
      </c>
      <c r="Y185" s="51" t="e">
        <f t="shared" si="61"/>
        <v>#REF!</v>
      </c>
      <c r="Z185" s="52" t="e">
        <f t="shared" si="62"/>
        <v>#REF!</v>
      </c>
      <c r="AA185" s="51" t="e">
        <f t="shared" si="63"/>
        <v>#REF!</v>
      </c>
      <c r="AB185" s="129" t="e">
        <f t="shared" si="64"/>
        <v>#REF!</v>
      </c>
      <c r="AC185" s="94"/>
      <c r="AD185" s="14"/>
      <c r="AE185" s="14"/>
      <c r="AF185" s="10"/>
      <c r="AG185" s="19"/>
      <c r="AH185" s="66"/>
      <c r="AI185" s="124"/>
      <c r="AJ185" s="94"/>
      <c r="AK185" s="14"/>
      <c r="AL185" s="14"/>
      <c r="AM185" s="10"/>
      <c r="AN185" s="149"/>
      <c r="AO185" s="66"/>
      <c r="AP185" s="124"/>
      <c r="AQ185" s="128"/>
      <c r="AR185" s="14"/>
      <c r="AS185" s="14"/>
      <c r="AT185" s="10"/>
      <c r="AU185" s="149"/>
      <c r="AV185" s="66"/>
      <c r="AW185" s="124"/>
      <c r="AX185" s="128"/>
      <c r="AY185" s="14"/>
      <c r="AZ185" s="14"/>
      <c r="BA185" s="10"/>
      <c r="BB185" s="149"/>
      <c r="BC185" s="66"/>
      <c r="BD185" s="124"/>
      <c r="BE185" s="128"/>
      <c r="BF185" s="14"/>
      <c r="BG185" s="14"/>
      <c r="BH185" s="10"/>
      <c r="BI185" s="149"/>
      <c r="BJ185" s="66"/>
      <c r="BK185" s="124"/>
      <c r="BL185" s="128"/>
      <c r="BM185" s="14"/>
      <c r="BN185" s="14"/>
      <c r="BO185" s="10"/>
      <c r="BP185" s="149"/>
      <c r="BQ185" s="66"/>
      <c r="BR185" s="124"/>
      <c r="BS185" s="128"/>
      <c r="BT185" s="14"/>
      <c r="BU185" s="14"/>
      <c r="BV185" s="10"/>
      <c r="BW185" s="149"/>
      <c r="BX185" s="66"/>
      <c r="BY185" s="124"/>
      <c r="BZ185" s="14"/>
      <c r="CA185" s="14"/>
      <c r="CB185" s="10"/>
      <c r="CC185" s="150"/>
      <c r="CD185" s="150"/>
      <c r="CE185" s="151"/>
      <c r="CF185" s="127"/>
      <c r="CG185" s="10"/>
      <c r="CH185" s="154"/>
    </row>
    <row r="186" spans="3:86" ht="12.75">
      <c r="C186" s="45">
        <v>19</v>
      </c>
      <c r="D186" s="5" t="e">
        <f>IF(F186=D$1,0,IF(F186&gt;=F$165,36,#REF!))</f>
        <v>#REF!</v>
      </c>
      <c r="E186" s="60" t="e">
        <f t="shared" si="65"/>
        <v>#REF!</v>
      </c>
      <c r="F186" s="662" t="e">
        <f>IF(#REF!=0,$D$1,#REF!)</f>
        <v>#REF!</v>
      </c>
      <c r="G186" s="663"/>
      <c r="H186" s="656" t="e">
        <f>IF(#REF!=0,$D$1,#REF!)</f>
        <v>#REF!</v>
      </c>
      <c r="I186" s="656"/>
      <c r="J186" s="657" t="e">
        <f>#REF!</f>
        <v>#REF!</v>
      </c>
      <c r="K186" s="588"/>
      <c r="L186" s="47" t="e">
        <f>#REF!</f>
        <v>#REF!</v>
      </c>
      <c r="M186" s="47" t="e">
        <f>#REF!</f>
        <v>#REF!</v>
      </c>
      <c r="N186" s="53" t="e">
        <f>IF(F186=$D$1,$D$1,IF(F186&gt;=$F$165,36/36,#REF!/36))</f>
        <v>#REF!</v>
      </c>
      <c r="O186" s="51" t="e">
        <f t="shared" si="66"/>
        <v>#REF!</v>
      </c>
      <c r="P186" s="52" t="e">
        <f t="shared" si="67"/>
        <v>#REF!</v>
      </c>
      <c r="Q186" s="51" t="e">
        <f t="shared" si="53"/>
        <v>#REF!</v>
      </c>
      <c r="R186" s="52" t="e">
        <f t="shared" si="54"/>
        <v>#REF!</v>
      </c>
      <c r="S186" s="51" t="e">
        <f t="shared" si="55"/>
        <v>#REF!</v>
      </c>
      <c r="T186" s="52" t="e">
        <f t="shared" si="56"/>
        <v>#REF!</v>
      </c>
      <c r="U186" s="51" t="e">
        <f t="shared" si="57"/>
        <v>#REF!</v>
      </c>
      <c r="V186" s="52" t="e">
        <f t="shared" si="58"/>
        <v>#REF!</v>
      </c>
      <c r="W186" s="51" t="e">
        <f t="shared" si="59"/>
        <v>#REF!</v>
      </c>
      <c r="X186" s="52" t="e">
        <f t="shared" si="60"/>
        <v>#REF!</v>
      </c>
      <c r="Y186" s="51" t="e">
        <f t="shared" si="61"/>
        <v>#REF!</v>
      </c>
      <c r="Z186" s="52" t="e">
        <f t="shared" si="62"/>
        <v>#REF!</v>
      </c>
      <c r="AA186" s="51" t="e">
        <f t="shared" si="63"/>
        <v>#REF!</v>
      </c>
      <c r="AB186" s="129" t="e">
        <f t="shared" si="64"/>
        <v>#REF!</v>
      </c>
      <c r="AC186" s="94"/>
      <c r="AD186" s="14"/>
      <c r="AE186" s="14"/>
      <c r="AF186" s="10"/>
      <c r="AG186" s="19"/>
      <c r="AH186" s="66"/>
      <c r="AI186" s="124"/>
      <c r="AJ186" s="94"/>
      <c r="AK186" s="14"/>
      <c r="AL186" s="14"/>
      <c r="AM186" s="10"/>
      <c r="AN186" s="149"/>
      <c r="AO186" s="66"/>
      <c r="AP186" s="124"/>
      <c r="AQ186" s="128"/>
      <c r="AR186" s="14"/>
      <c r="AS186" s="14"/>
      <c r="AT186" s="10"/>
      <c r="AU186" s="149"/>
      <c r="AV186" s="66"/>
      <c r="AW186" s="124"/>
      <c r="AX186" s="128"/>
      <c r="AY186" s="14"/>
      <c r="AZ186" s="14"/>
      <c r="BA186" s="10"/>
      <c r="BB186" s="149"/>
      <c r="BC186" s="66"/>
      <c r="BD186" s="124"/>
      <c r="BE186" s="128"/>
      <c r="BF186" s="14"/>
      <c r="BG186" s="14"/>
      <c r="BH186" s="10"/>
      <c r="BI186" s="149"/>
      <c r="BJ186" s="66"/>
      <c r="BK186" s="124"/>
      <c r="BL186" s="128"/>
      <c r="BM186" s="14"/>
      <c r="BN186" s="14"/>
      <c r="BO186" s="10"/>
      <c r="BP186" s="149"/>
      <c r="BQ186" s="66"/>
      <c r="BR186" s="124"/>
      <c r="BS186" s="128"/>
      <c r="BT186" s="14"/>
      <c r="BU186" s="14"/>
      <c r="BV186" s="10"/>
      <c r="BW186" s="149"/>
      <c r="BX186" s="66"/>
      <c r="BY186" s="124"/>
      <c r="BZ186" s="14"/>
      <c r="CA186" s="14"/>
      <c r="CB186" s="10"/>
      <c r="CC186" s="150"/>
      <c r="CD186" s="150"/>
      <c r="CE186" s="151"/>
      <c r="CF186" s="127"/>
      <c r="CG186" s="10"/>
      <c r="CH186" s="154"/>
    </row>
    <row r="187" spans="3:86" ht="12.75">
      <c r="C187" s="46">
        <v>20</v>
      </c>
      <c r="D187" s="5" t="e">
        <f>IF(F187=D$1,0,IF(F187&gt;=F$165,36,#REF!))</f>
        <v>#REF!</v>
      </c>
      <c r="E187" s="60" t="e">
        <f t="shared" si="65"/>
        <v>#REF!</v>
      </c>
      <c r="F187" s="662" t="e">
        <f>IF(#REF!=0,$D$1,#REF!)</f>
        <v>#REF!</v>
      </c>
      <c r="G187" s="663"/>
      <c r="H187" s="656" t="e">
        <f>IF(#REF!=0,$D$1,#REF!)</f>
        <v>#REF!</v>
      </c>
      <c r="I187" s="656"/>
      <c r="J187" s="657" t="e">
        <f>#REF!</f>
        <v>#REF!</v>
      </c>
      <c r="K187" s="588"/>
      <c r="L187" s="47" t="e">
        <f>#REF!</f>
        <v>#REF!</v>
      </c>
      <c r="M187" s="47" t="e">
        <f>#REF!</f>
        <v>#REF!</v>
      </c>
      <c r="N187" s="53" t="e">
        <f>IF(F187=$D$1,$D$1,IF(F187&gt;=$F$165,36/36,#REF!/36))</f>
        <v>#REF!</v>
      </c>
      <c r="O187" s="51" t="e">
        <f t="shared" si="66"/>
        <v>#REF!</v>
      </c>
      <c r="P187" s="52" t="e">
        <f t="shared" si="67"/>
        <v>#REF!</v>
      </c>
      <c r="Q187" s="51" t="e">
        <f t="shared" si="53"/>
        <v>#REF!</v>
      </c>
      <c r="R187" s="52" t="e">
        <f t="shared" si="54"/>
        <v>#REF!</v>
      </c>
      <c r="S187" s="51" t="e">
        <f t="shared" si="55"/>
        <v>#REF!</v>
      </c>
      <c r="T187" s="52" t="e">
        <f t="shared" si="56"/>
        <v>#REF!</v>
      </c>
      <c r="U187" s="51" t="e">
        <f t="shared" si="57"/>
        <v>#REF!</v>
      </c>
      <c r="V187" s="52" t="e">
        <f t="shared" si="58"/>
        <v>#REF!</v>
      </c>
      <c r="W187" s="51" t="e">
        <f t="shared" si="59"/>
        <v>#REF!</v>
      </c>
      <c r="X187" s="52" t="e">
        <f t="shared" si="60"/>
        <v>#REF!</v>
      </c>
      <c r="Y187" s="51" t="e">
        <f t="shared" si="61"/>
        <v>#REF!</v>
      </c>
      <c r="Z187" s="52" t="e">
        <f t="shared" si="62"/>
        <v>#REF!</v>
      </c>
      <c r="AA187" s="51" t="e">
        <f t="shared" si="63"/>
        <v>#REF!</v>
      </c>
      <c r="AB187" s="129" t="e">
        <f t="shared" si="64"/>
        <v>#REF!</v>
      </c>
      <c r="AC187" s="94"/>
      <c r="AD187" s="14"/>
      <c r="AE187" s="14"/>
      <c r="AF187" s="10"/>
      <c r="AG187" s="19"/>
      <c r="AH187" s="66"/>
      <c r="AI187" s="124"/>
      <c r="AJ187" s="94"/>
      <c r="AK187" s="14"/>
      <c r="AL187" s="14"/>
      <c r="AM187" s="10"/>
      <c r="AN187" s="149"/>
      <c r="AO187" s="66"/>
      <c r="AP187" s="124"/>
      <c r="AQ187" s="128"/>
      <c r="AR187" s="14"/>
      <c r="AS187" s="14"/>
      <c r="AT187" s="10"/>
      <c r="AU187" s="149"/>
      <c r="AV187" s="66"/>
      <c r="AW187" s="124"/>
      <c r="AX187" s="128"/>
      <c r="AY187" s="14"/>
      <c r="AZ187" s="14"/>
      <c r="BA187" s="10"/>
      <c r="BB187" s="149"/>
      <c r="BC187" s="66"/>
      <c r="BD187" s="124"/>
      <c r="BE187" s="128"/>
      <c r="BF187" s="14"/>
      <c r="BG187" s="14"/>
      <c r="BH187" s="10"/>
      <c r="BI187" s="149"/>
      <c r="BJ187" s="66"/>
      <c r="BK187" s="124"/>
      <c r="BL187" s="128"/>
      <c r="BM187" s="14"/>
      <c r="BN187" s="14"/>
      <c r="BO187" s="10"/>
      <c r="BP187" s="149"/>
      <c r="BQ187" s="66"/>
      <c r="BR187" s="124"/>
      <c r="BS187" s="128"/>
      <c r="BT187" s="14"/>
      <c r="BU187" s="14"/>
      <c r="BV187" s="10"/>
      <c r="BW187" s="149"/>
      <c r="BX187" s="66"/>
      <c r="BY187" s="124"/>
      <c r="BZ187" s="14"/>
      <c r="CA187" s="14"/>
      <c r="CB187" s="10"/>
      <c r="CC187" s="150"/>
      <c r="CD187" s="150"/>
      <c r="CE187" s="151"/>
      <c r="CF187" s="127"/>
      <c r="CG187" s="10"/>
      <c r="CH187" s="154"/>
    </row>
    <row r="188" spans="3:86" ht="12.75">
      <c r="C188" s="45">
        <v>21</v>
      </c>
      <c r="D188" s="5" t="e">
        <f>IF(F188=D$1,0,IF(F188&gt;=F$165,36,#REF!))</f>
        <v>#REF!</v>
      </c>
      <c r="E188" s="60" t="e">
        <f t="shared" si="65"/>
        <v>#REF!</v>
      </c>
      <c r="F188" s="662" t="e">
        <f>IF(#REF!=0,$D$1,#REF!)</f>
        <v>#REF!</v>
      </c>
      <c r="G188" s="663"/>
      <c r="H188" s="656" t="e">
        <f>IF(#REF!=0,$D$1,#REF!)</f>
        <v>#REF!</v>
      </c>
      <c r="I188" s="656"/>
      <c r="J188" s="657" t="e">
        <f>#REF!</f>
        <v>#REF!</v>
      </c>
      <c r="K188" s="588"/>
      <c r="L188" s="47" t="e">
        <f>#REF!</f>
        <v>#REF!</v>
      </c>
      <c r="M188" s="47" t="e">
        <f>#REF!</f>
        <v>#REF!</v>
      </c>
      <c r="N188" s="53" t="e">
        <f>IF(F188=$D$1,$D$1,IF(F188&gt;=$F$165,36/36,#REF!/36))</f>
        <v>#REF!</v>
      </c>
      <c r="O188" s="51" t="e">
        <f t="shared" si="66"/>
        <v>#REF!</v>
      </c>
      <c r="P188" s="52" t="e">
        <f t="shared" si="67"/>
        <v>#REF!</v>
      </c>
      <c r="Q188" s="51" t="e">
        <f t="shared" si="53"/>
        <v>#REF!</v>
      </c>
      <c r="R188" s="52" t="e">
        <f t="shared" si="54"/>
        <v>#REF!</v>
      </c>
      <c r="S188" s="51" t="e">
        <f t="shared" si="55"/>
        <v>#REF!</v>
      </c>
      <c r="T188" s="52" t="e">
        <f t="shared" si="56"/>
        <v>#REF!</v>
      </c>
      <c r="U188" s="51" t="e">
        <f t="shared" si="57"/>
        <v>#REF!</v>
      </c>
      <c r="V188" s="52" t="e">
        <f t="shared" si="58"/>
        <v>#REF!</v>
      </c>
      <c r="W188" s="51" t="e">
        <f t="shared" si="59"/>
        <v>#REF!</v>
      </c>
      <c r="X188" s="52" t="e">
        <f t="shared" si="60"/>
        <v>#REF!</v>
      </c>
      <c r="Y188" s="51" t="e">
        <f t="shared" si="61"/>
        <v>#REF!</v>
      </c>
      <c r="Z188" s="52" t="e">
        <f t="shared" si="62"/>
        <v>#REF!</v>
      </c>
      <c r="AA188" s="51" t="e">
        <f t="shared" si="63"/>
        <v>#REF!</v>
      </c>
      <c r="AB188" s="129" t="e">
        <f t="shared" si="64"/>
        <v>#REF!</v>
      </c>
      <c r="AC188" s="94"/>
      <c r="AD188" s="14"/>
      <c r="AE188" s="14"/>
      <c r="AF188" s="10"/>
      <c r="AG188" s="19"/>
      <c r="AH188" s="66"/>
      <c r="AI188" s="124"/>
      <c r="AJ188" s="94"/>
      <c r="AK188" s="14"/>
      <c r="AL188" s="14"/>
      <c r="AM188" s="10"/>
      <c r="AN188" s="149"/>
      <c r="AO188" s="66"/>
      <c r="AP188" s="124"/>
      <c r="AQ188" s="128"/>
      <c r="AR188" s="14"/>
      <c r="AS188" s="14"/>
      <c r="AT188" s="10"/>
      <c r="AU188" s="149"/>
      <c r="AV188" s="66"/>
      <c r="AW188" s="124"/>
      <c r="AX188" s="128"/>
      <c r="AY188" s="14"/>
      <c r="AZ188" s="14"/>
      <c r="BA188" s="10"/>
      <c r="BB188" s="149"/>
      <c r="BC188" s="66"/>
      <c r="BD188" s="124"/>
      <c r="BE188" s="128"/>
      <c r="BF188" s="14"/>
      <c r="BG188" s="14"/>
      <c r="BH188" s="10"/>
      <c r="BI188" s="149"/>
      <c r="BJ188" s="66"/>
      <c r="BK188" s="124"/>
      <c r="BL188" s="128"/>
      <c r="BM188" s="14"/>
      <c r="BN188" s="14"/>
      <c r="BO188" s="10"/>
      <c r="BP188" s="149"/>
      <c r="BQ188" s="66"/>
      <c r="BR188" s="124"/>
      <c r="BS188" s="128"/>
      <c r="BT188" s="14"/>
      <c r="BU188" s="14"/>
      <c r="BV188" s="10"/>
      <c r="BW188" s="149"/>
      <c r="BX188" s="66"/>
      <c r="BY188" s="124"/>
      <c r="BZ188" s="14"/>
      <c r="CA188" s="14"/>
      <c r="CB188" s="10"/>
      <c r="CC188" s="150"/>
      <c r="CD188" s="150"/>
      <c r="CE188" s="151"/>
      <c r="CF188" s="127"/>
      <c r="CG188" s="10"/>
      <c r="CH188" s="154"/>
    </row>
    <row r="189" spans="3:86" ht="12.75">
      <c r="C189" s="46">
        <v>22</v>
      </c>
      <c r="D189" s="5" t="e">
        <f>IF(F189=D$1,0,IF(F189&gt;=F$165,36,#REF!))</f>
        <v>#REF!</v>
      </c>
      <c r="E189" s="60" t="e">
        <f t="shared" si="65"/>
        <v>#REF!</v>
      </c>
      <c r="F189" s="662" t="e">
        <f>IF(#REF!=0,$D$1,#REF!)</f>
        <v>#REF!</v>
      </c>
      <c r="G189" s="663"/>
      <c r="H189" s="656" t="e">
        <f>IF(#REF!=0,$D$1,#REF!)</f>
        <v>#REF!</v>
      </c>
      <c r="I189" s="656"/>
      <c r="J189" s="657" t="e">
        <f>#REF!</f>
        <v>#REF!</v>
      </c>
      <c r="K189" s="588"/>
      <c r="L189" s="47" t="e">
        <f>#REF!</f>
        <v>#REF!</v>
      </c>
      <c r="M189" s="47" t="e">
        <f>#REF!</f>
        <v>#REF!</v>
      </c>
      <c r="N189" s="53" t="e">
        <f>IF(F189=$D$1,$D$1,IF(F189&gt;=$F$165,36/36,#REF!/36))</f>
        <v>#REF!</v>
      </c>
      <c r="O189" s="51" t="e">
        <f t="shared" si="66"/>
        <v>#REF!</v>
      </c>
      <c r="P189" s="52" t="e">
        <f t="shared" si="67"/>
        <v>#REF!</v>
      </c>
      <c r="Q189" s="51" t="e">
        <f t="shared" si="53"/>
        <v>#REF!</v>
      </c>
      <c r="R189" s="52" t="e">
        <f t="shared" si="54"/>
        <v>#REF!</v>
      </c>
      <c r="S189" s="51" t="e">
        <f t="shared" si="55"/>
        <v>#REF!</v>
      </c>
      <c r="T189" s="52" t="e">
        <f t="shared" si="56"/>
        <v>#REF!</v>
      </c>
      <c r="U189" s="51" t="e">
        <f t="shared" si="57"/>
        <v>#REF!</v>
      </c>
      <c r="V189" s="52" t="e">
        <f t="shared" si="58"/>
        <v>#REF!</v>
      </c>
      <c r="W189" s="51" t="e">
        <f t="shared" si="59"/>
        <v>#REF!</v>
      </c>
      <c r="X189" s="52" t="e">
        <f t="shared" si="60"/>
        <v>#REF!</v>
      </c>
      <c r="Y189" s="51" t="e">
        <f t="shared" si="61"/>
        <v>#REF!</v>
      </c>
      <c r="Z189" s="52" t="e">
        <f t="shared" si="62"/>
        <v>#REF!</v>
      </c>
      <c r="AA189" s="51" t="e">
        <f t="shared" si="63"/>
        <v>#REF!</v>
      </c>
      <c r="AB189" s="129" t="e">
        <f t="shared" si="64"/>
        <v>#REF!</v>
      </c>
      <c r="AC189" s="94"/>
      <c r="AD189" s="14"/>
      <c r="AE189" s="14"/>
      <c r="AF189" s="10"/>
      <c r="AG189" s="19"/>
      <c r="AH189" s="66"/>
      <c r="AI189" s="124"/>
      <c r="AJ189" s="94"/>
      <c r="AK189" s="14"/>
      <c r="AL189" s="14"/>
      <c r="AM189" s="10"/>
      <c r="AN189" s="149"/>
      <c r="AO189" s="66"/>
      <c r="AP189" s="124"/>
      <c r="AQ189" s="128"/>
      <c r="AR189" s="14"/>
      <c r="AS189" s="14"/>
      <c r="AT189" s="10"/>
      <c r="AU189" s="149"/>
      <c r="AV189" s="66"/>
      <c r="AW189" s="124"/>
      <c r="AX189" s="128"/>
      <c r="AY189" s="14"/>
      <c r="AZ189" s="14"/>
      <c r="BA189" s="10"/>
      <c r="BB189" s="149"/>
      <c r="BC189" s="66"/>
      <c r="BD189" s="124"/>
      <c r="BE189" s="128"/>
      <c r="BF189" s="14"/>
      <c r="BG189" s="14"/>
      <c r="BH189" s="10"/>
      <c r="BI189" s="149"/>
      <c r="BJ189" s="66"/>
      <c r="BK189" s="124"/>
      <c r="BL189" s="128"/>
      <c r="BM189" s="14"/>
      <c r="BN189" s="14"/>
      <c r="BO189" s="10"/>
      <c r="BP189" s="149"/>
      <c r="BQ189" s="66"/>
      <c r="BR189" s="124"/>
      <c r="BS189" s="128"/>
      <c r="BT189" s="14"/>
      <c r="BU189" s="14"/>
      <c r="BV189" s="10"/>
      <c r="BW189" s="149"/>
      <c r="BX189" s="66"/>
      <c r="BY189" s="124"/>
      <c r="BZ189" s="14"/>
      <c r="CA189" s="14"/>
      <c r="CB189" s="10"/>
      <c r="CC189" s="150"/>
      <c r="CD189" s="150"/>
      <c r="CE189" s="151"/>
      <c r="CF189" s="127"/>
      <c r="CG189" s="10"/>
      <c r="CH189" s="154"/>
    </row>
    <row r="190" spans="3:86" ht="12.75">
      <c r="C190" s="45">
        <v>23</v>
      </c>
      <c r="D190" s="5" t="e">
        <f>IF(F190=D$1,0,IF(F190&gt;=F$165,36,#REF!))</f>
        <v>#REF!</v>
      </c>
      <c r="E190" s="60" t="e">
        <f t="shared" si="65"/>
        <v>#REF!</v>
      </c>
      <c r="F190" s="662" t="e">
        <f>IF(#REF!=0,$D$1,#REF!)</f>
        <v>#REF!</v>
      </c>
      <c r="G190" s="663"/>
      <c r="H190" s="656" t="e">
        <f>IF(#REF!=0,$D$1,#REF!)</f>
        <v>#REF!</v>
      </c>
      <c r="I190" s="656"/>
      <c r="J190" s="657" t="e">
        <f>#REF!</f>
        <v>#REF!</v>
      </c>
      <c r="K190" s="588"/>
      <c r="L190" s="47" t="e">
        <f>#REF!</f>
        <v>#REF!</v>
      </c>
      <c r="M190" s="47" t="e">
        <f>#REF!</f>
        <v>#REF!</v>
      </c>
      <c r="N190" s="53" t="e">
        <f>IF(F190=$D$1,$D$1,IF(F190&gt;=$F$165,36/36,#REF!/36))</f>
        <v>#REF!</v>
      </c>
      <c r="O190" s="51" t="e">
        <f t="shared" si="66"/>
        <v>#REF!</v>
      </c>
      <c r="P190" s="52" t="e">
        <f t="shared" si="67"/>
        <v>#REF!</v>
      </c>
      <c r="Q190" s="51" t="e">
        <f t="shared" si="53"/>
        <v>#REF!</v>
      </c>
      <c r="R190" s="52" t="e">
        <f t="shared" si="54"/>
        <v>#REF!</v>
      </c>
      <c r="S190" s="51" t="e">
        <f t="shared" si="55"/>
        <v>#REF!</v>
      </c>
      <c r="T190" s="52" t="e">
        <f t="shared" si="56"/>
        <v>#REF!</v>
      </c>
      <c r="U190" s="51" t="e">
        <f t="shared" si="57"/>
        <v>#REF!</v>
      </c>
      <c r="V190" s="52" t="e">
        <f t="shared" si="58"/>
        <v>#REF!</v>
      </c>
      <c r="W190" s="51" t="e">
        <f t="shared" si="59"/>
        <v>#REF!</v>
      </c>
      <c r="X190" s="52" t="e">
        <f t="shared" si="60"/>
        <v>#REF!</v>
      </c>
      <c r="Y190" s="51" t="e">
        <f t="shared" si="61"/>
        <v>#REF!</v>
      </c>
      <c r="Z190" s="52" t="e">
        <f t="shared" si="62"/>
        <v>#REF!</v>
      </c>
      <c r="AA190" s="51" t="e">
        <f t="shared" si="63"/>
        <v>#REF!</v>
      </c>
      <c r="AB190" s="129" t="e">
        <f t="shared" si="64"/>
        <v>#REF!</v>
      </c>
      <c r="AC190" s="94"/>
      <c r="AD190" s="14"/>
      <c r="AE190" s="14"/>
      <c r="AF190" s="10"/>
      <c r="AG190" s="19"/>
      <c r="AH190" s="152"/>
      <c r="AI190" s="124"/>
      <c r="AJ190" s="94"/>
      <c r="AK190" s="14"/>
      <c r="AL190" s="14"/>
      <c r="AM190" s="10"/>
      <c r="AN190" s="149"/>
      <c r="AO190" s="66"/>
      <c r="AP190" s="124"/>
      <c r="AQ190" s="128"/>
      <c r="AR190" s="14"/>
      <c r="AS190" s="14"/>
      <c r="AT190" s="10"/>
      <c r="AU190" s="149"/>
      <c r="AV190" s="66"/>
      <c r="AW190" s="124"/>
      <c r="AX190" s="128"/>
      <c r="AY190" s="14"/>
      <c r="AZ190" s="14"/>
      <c r="BA190" s="153"/>
      <c r="BB190" s="149"/>
      <c r="BC190" s="66"/>
      <c r="BD190" s="124"/>
      <c r="BE190" s="128"/>
      <c r="BF190" s="14"/>
      <c r="BG190" s="14"/>
      <c r="BH190" s="124"/>
      <c r="BI190" s="149"/>
      <c r="BJ190" s="66"/>
      <c r="BK190" s="124"/>
      <c r="BL190" s="128"/>
      <c r="BM190" s="14"/>
      <c r="BN190" s="14"/>
      <c r="BO190" s="153"/>
      <c r="BP190" s="149"/>
      <c r="BQ190" s="152"/>
      <c r="BR190" s="124"/>
      <c r="BS190" s="128"/>
      <c r="BT190" s="14"/>
      <c r="BU190" s="14"/>
      <c r="BV190" s="153"/>
      <c r="BW190" s="149"/>
      <c r="BX190" s="152"/>
      <c r="BY190" s="124"/>
      <c r="BZ190" s="14"/>
      <c r="CA190" s="14"/>
      <c r="CB190" s="10"/>
      <c r="CC190" s="150"/>
      <c r="CD190" s="150"/>
      <c r="CE190" s="151"/>
      <c r="CF190" s="127"/>
      <c r="CG190" s="10"/>
      <c r="CH190" s="154"/>
    </row>
    <row r="191" spans="3:86" ht="12.75">
      <c r="C191" s="46">
        <v>24</v>
      </c>
      <c r="D191" s="5" t="e">
        <f>IF(F191=D$1,0,IF(F191&gt;=F$165,36,#REF!))</f>
        <v>#REF!</v>
      </c>
      <c r="E191" s="60" t="e">
        <f t="shared" si="65"/>
        <v>#REF!</v>
      </c>
      <c r="F191" s="662" t="e">
        <f>IF(#REF!=0,$D$1,#REF!)</f>
        <v>#REF!</v>
      </c>
      <c r="G191" s="663"/>
      <c r="H191" s="656" t="e">
        <f>IF(#REF!=0,$D$1,#REF!)</f>
        <v>#REF!</v>
      </c>
      <c r="I191" s="656"/>
      <c r="J191" s="657" t="e">
        <f>#REF!</f>
        <v>#REF!</v>
      </c>
      <c r="K191" s="588"/>
      <c r="L191" s="47" t="e">
        <f>#REF!</f>
        <v>#REF!</v>
      </c>
      <c r="M191" s="47" t="e">
        <f>#REF!</f>
        <v>#REF!</v>
      </c>
      <c r="N191" s="53" t="e">
        <f>IF(F191=$D$1,$D$1,IF(F191&gt;=$F$165,36/36,#REF!/36))</f>
        <v>#REF!</v>
      </c>
      <c r="O191" s="51" t="e">
        <f t="shared" si="66"/>
        <v>#REF!</v>
      </c>
      <c r="P191" s="52" t="e">
        <f t="shared" si="67"/>
        <v>#REF!</v>
      </c>
      <c r="Q191" s="51" t="e">
        <f t="shared" si="53"/>
        <v>#REF!</v>
      </c>
      <c r="R191" s="52" t="e">
        <f t="shared" si="54"/>
        <v>#REF!</v>
      </c>
      <c r="S191" s="51" t="e">
        <f t="shared" si="55"/>
        <v>#REF!</v>
      </c>
      <c r="T191" s="52" t="e">
        <f t="shared" si="56"/>
        <v>#REF!</v>
      </c>
      <c r="U191" s="51" t="e">
        <f t="shared" si="57"/>
        <v>#REF!</v>
      </c>
      <c r="V191" s="52" t="e">
        <f t="shared" si="58"/>
        <v>#REF!</v>
      </c>
      <c r="W191" s="51" t="e">
        <f t="shared" si="59"/>
        <v>#REF!</v>
      </c>
      <c r="X191" s="52" t="e">
        <f t="shared" si="60"/>
        <v>#REF!</v>
      </c>
      <c r="Y191" s="51" t="e">
        <f t="shared" si="61"/>
        <v>#REF!</v>
      </c>
      <c r="Z191" s="52" t="e">
        <f t="shared" si="62"/>
        <v>#REF!</v>
      </c>
      <c r="AA191" s="51" t="e">
        <f t="shared" si="63"/>
        <v>#REF!</v>
      </c>
      <c r="AB191" s="129" t="e">
        <f t="shared" si="64"/>
        <v>#REF!</v>
      </c>
      <c r="AC191" s="94"/>
      <c r="AD191" s="14"/>
      <c r="AE191" s="14"/>
      <c r="AF191" s="10"/>
      <c r="AG191" s="19"/>
      <c r="AH191" s="66"/>
      <c r="AI191" s="124"/>
      <c r="AJ191" s="94"/>
      <c r="AK191" s="14"/>
      <c r="AL191" s="14"/>
      <c r="AM191" s="10"/>
      <c r="AN191" s="149"/>
      <c r="AO191" s="66"/>
      <c r="AP191" s="124"/>
      <c r="AQ191" s="128"/>
      <c r="AR191" s="14"/>
      <c r="AS191" s="14"/>
      <c r="AT191" s="10"/>
      <c r="AU191" s="149"/>
      <c r="AV191" s="66"/>
      <c r="AW191" s="124"/>
      <c r="AX191" s="128"/>
      <c r="AY191" s="14"/>
      <c r="AZ191" s="14"/>
      <c r="BA191" s="10"/>
      <c r="BB191" s="149"/>
      <c r="BC191" s="66"/>
      <c r="BD191" s="124"/>
      <c r="BE191" s="128"/>
      <c r="BF191" s="14"/>
      <c r="BG191" s="14"/>
      <c r="BH191" s="10"/>
      <c r="BI191" s="149"/>
      <c r="BJ191" s="66"/>
      <c r="BK191" s="124"/>
      <c r="BL191" s="128"/>
      <c r="BM191" s="14"/>
      <c r="BN191" s="14"/>
      <c r="BO191" s="10"/>
      <c r="BP191" s="149"/>
      <c r="BQ191" s="66"/>
      <c r="BR191" s="124"/>
      <c r="BS191" s="128"/>
      <c r="BT191" s="14"/>
      <c r="BU191" s="14"/>
      <c r="BV191" s="10"/>
      <c r="BW191" s="149"/>
      <c r="BX191" s="66"/>
      <c r="BY191" s="124"/>
      <c r="BZ191" s="14"/>
      <c r="CA191" s="14"/>
      <c r="CB191" s="10"/>
      <c r="CC191" s="150"/>
      <c r="CD191" s="150"/>
      <c r="CE191" s="151"/>
      <c r="CF191" s="127"/>
      <c r="CG191" s="10"/>
      <c r="CH191" s="154"/>
    </row>
    <row r="192" spans="3:86" ht="12.75">
      <c r="C192" s="45">
        <v>25</v>
      </c>
      <c r="D192" s="5" t="e">
        <f>IF(F192=D$1,0,IF(F192&gt;=F$165,36,#REF!))</f>
        <v>#REF!</v>
      </c>
      <c r="E192" s="60" t="e">
        <f t="shared" si="65"/>
        <v>#REF!</v>
      </c>
      <c r="F192" s="662" t="e">
        <f>IF(#REF!=0,$D$1,#REF!)</f>
        <v>#REF!</v>
      </c>
      <c r="G192" s="663"/>
      <c r="H192" s="656" t="e">
        <f>IF(#REF!=0,$D$1,#REF!)</f>
        <v>#REF!</v>
      </c>
      <c r="I192" s="656"/>
      <c r="J192" s="657" t="e">
        <f>#REF!</f>
        <v>#REF!</v>
      </c>
      <c r="K192" s="588"/>
      <c r="L192" s="47" t="e">
        <f>#REF!</f>
        <v>#REF!</v>
      </c>
      <c r="M192" s="47" t="e">
        <f>#REF!</f>
        <v>#REF!</v>
      </c>
      <c r="N192" s="53" t="e">
        <f>IF(F192=$D$1,$D$1,IF(F192&gt;=$F$165,36/36,#REF!/36))</f>
        <v>#REF!</v>
      </c>
      <c r="O192" s="51" t="e">
        <f t="shared" si="66"/>
        <v>#REF!</v>
      </c>
      <c r="P192" s="52" t="e">
        <f t="shared" si="67"/>
        <v>#REF!</v>
      </c>
      <c r="Q192" s="51" t="e">
        <f t="shared" si="53"/>
        <v>#REF!</v>
      </c>
      <c r="R192" s="52" t="e">
        <f t="shared" si="54"/>
        <v>#REF!</v>
      </c>
      <c r="S192" s="51" t="e">
        <f t="shared" si="55"/>
        <v>#REF!</v>
      </c>
      <c r="T192" s="52" t="e">
        <f t="shared" si="56"/>
        <v>#REF!</v>
      </c>
      <c r="U192" s="51" t="e">
        <f t="shared" si="57"/>
        <v>#REF!</v>
      </c>
      <c r="V192" s="52" t="e">
        <f t="shared" si="58"/>
        <v>#REF!</v>
      </c>
      <c r="W192" s="51" t="e">
        <f t="shared" si="59"/>
        <v>#REF!</v>
      </c>
      <c r="X192" s="52" t="e">
        <f t="shared" si="60"/>
        <v>#REF!</v>
      </c>
      <c r="Y192" s="51" t="e">
        <f t="shared" si="61"/>
        <v>#REF!</v>
      </c>
      <c r="Z192" s="52" t="e">
        <f t="shared" si="62"/>
        <v>#REF!</v>
      </c>
      <c r="AA192" s="51" t="e">
        <f t="shared" si="63"/>
        <v>#REF!</v>
      </c>
      <c r="AB192" s="129" t="e">
        <f t="shared" si="64"/>
        <v>#REF!</v>
      </c>
      <c r="AC192" s="94"/>
      <c r="AD192" s="14"/>
      <c r="AE192" s="14"/>
      <c r="AF192" s="10"/>
      <c r="AG192" s="19"/>
      <c r="AH192" s="66"/>
      <c r="AI192" s="124"/>
      <c r="AJ192" s="94"/>
      <c r="AK192" s="14"/>
      <c r="AL192" s="14"/>
      <c r="AM192" s="10"/>
      <c r="AN192" s="149"/>
      <c r="AO192" s="66"/>
      <c r="AP192" s="124"/>
      <c r="AQ192" s="128"/>
      <c r="AR192" s="14"/>
      <c r="AS192" s="14"/>
      <c r="AT192" s="10"/>
      <c r="AU192" s="149"/>
      <c r="AV192" s="66"/>
      <c r="AW192" s="124"/>
      <c r="AX192" s="128"/>
      <c r="AY192" s="14"/>
      <c r="AZ192" s="14"/>
      <c r="BA192" s="10"/>
      <c r="BB192" s="149"/>
      <c r="BC192" s="66"/>
      <c r="BD192" s="124"/>
      <c r="BE192" s="128"/>
      <c r="BF192" s="14"/>
      <c r="BG192" s="14"/>
      <c r="BH192" s="10"/>
      <c r="BI192" s="149"/>
      <c r="BJ192" s="66"/>
      <c r="BK192" s="124"/>
      <c r="BL192" s="128"/>
      <c r="BM192" s="14"/>
      <c r="BN192" s="14"/>
      <c r="BO192" s="10"/>
      <c r="BP192" s="149"/>
      <c r="BQ192" s="66"/>
      <c r="BR192" s="124"/>
      <c r="BS192" s="128"/>
      <c r="BT192" s="14"/>
      <c r="BU192" s="14"/>
      <c r="BV192" s="10"/>
      <c r="BW192" s="149"/>
      <c r="BX192" s="66"/>
      <c r="BY192" s="124"/>
      <c r="BZ192" s="14"/>
      <c r="CA192" s="14"/>
      <c r="CB192" s="10"/>
      <c r="CC192" s="150"/>
      <c r="CD192" s="150"/>
      <c r="CE192" s="151"/>
      <c r="CF192" s="127"/>
      <c r="CG192" s="10"/>
      <c r="CH192" s="154"/>
    </row>
    <row r="193" spans="12:30" ht="12.75">
      <c r="L193" s="328" t="s">
        <v>95</v>
      </c>
      <c r="M193" s="553"/>
      <c r="N193" s="659"/>
      <c r="O193" s="123" t="e">
        <f aca="true" t="shared" si="68" ref="O193:AB193">SUM(O168:O192)</f>
        <v>#REF!</v>
      </c>
      <c r="P193" s="133" t="e">
        <f t="shared" si="68"/>
        <v>#REF!</v>
      </c>
      <c r="Q193" s="123" t="e">
        <f t="shared" si="68"/>
        <v>#REF!</v>
      </c>
      <c r="R193" s="133" t="e">
        <f t="shared" si="68"/>
        <v>#REF!</v>
      </c>
      <c r="S193" s="123" t="e">
        <f t="shared" si="68"/>
        <v>#REF!</v>
      </c>
      <c r="T193" s="133" t="e">
        <f t="shared" si="68"/>
        <v>#REF!</v>
      </c>
      <c r="U193" s="123" t="e">
        <f t="shared" si="68"/>
        <v>#REF!</v>
      </c>
      <c r="V193" s="133" t="e">
        <f t="shared" si="68"/>
        <v>#REF!</v>
      </c>
      <c r="W193" s="123" t="e">
        <f t="shared" si="68"/>
        <v>#REF!</v>
      </c>
      <c r="X193" s="133" t="e">
        <f t="shared" si="68"/>
        <v>#REF!</v>
      </c>
      <c r="Y193" s="123" t="e">
        <f t="shared" si="68"/>
        <v>#REF!</v>
      </c>
      <c r="Z193" s="133" t="e">
        <f t="shared" si="68"/>
        <v>#REF!</v>
      </c>
      <c r="AA193" s="123" t="e">
        <f t="shared" si="68"/>
        <v>#REF!</v>
      </c>
      <c r="AB193" s="122" t="e">
        <f t="shared" si="68"/>
        <v>#REF!</v>
      </c>
      <c r="AC193" s="94"/>
      <c r="AD193" s="14"/>
    </row>
    <row r="194" spans="5:30" ht="12.75">
      <c r="E194" s="656" t="s">
        <v>125</v>
      </c>
      <c r="F194" s="656"/>
      <c r="G194" s="656"/>
      <c r="H194" s="656"/>
      <c r="I194" s="656"/>
      <c r="J194" s="656"/>
      <c r="K194" s="656"/>
      <c r="L194" s="656"/>
      <c r="M194" s="28" t="e">
        <f>#REF!</f>
        <v>#REF!</v>
      </c>
      <c r="N194" s="57" t="e">
        <f>IF(M194=0,0,1)</f>
        <v>#REF!</v>
      </c>
      <c r="O194" s="160"/>
      <c r="P194" s="52" t="e">
        <f>IF($N194=$O$166/36,$M194,0)</f>
        <v>#REF!</v>
      </c>
      <c r="Q194" s="160"/>
      <c r="R194" s="52" t="e">
        <f>IF($N194=$Q$166/36,$M194,0)</f>
        <v>#REF!</v>
      </c>
      <c r="S194" s="160"/>
      <c r="T194" s="52" t="e">
        <f>IF($N194=$S$166/36,$M194,0)</f>
        <v>#REF!</v>
      </c>
      <c r="U194" s="160"/>
      <c r="V194" s="52" t="e">
        <f>IF($N194=$U$166/36,$M194,0)</f>
        <v>#REF!</v>
      </c>
      <c r="W194" s="160"/>
      <c r="X194" s="52" t="e">
        <f>IF($N194=$W$166/36,$M194,0)</f>
        <v>#REF!</v>
      </c>
      <c r="Y194" s="160"/>
      <c r="Z194" s="52" t="e">
        <f>IF($N194=$Y$166/36,$M194,0)</f>
        <v>#REF!</v>
      </c>
      <c r="AA194" s="160"/>
      <c r="AB194" s="129" t="e">
        <f>IF($N194=$AA$166/36,$M194,0)</f>
        <v>#REF!</v>
      </c>
      <c r="AC194" s="94"/>
      <c r="AD194" s="14"/>
    </row>
    <row r="195" spans="12:30" ht="12.75">
      <c r="L195" s="328" t="s">
        <v>96</v>
      </c>
      <c r="M195" s="553"/>
      <c r="N195" s="659"/>
      <c r="O195" s="123" t="e">
        <f>O193+ROUND(((P193+P194-1)/30),0)</f>
        <v>#REF!</v>
      </c>
      <c r="P195" s="135"/>
      <c r="Q195" s="170" t="e">
        <f>Q193+ROUND(((R193+R194-1)/30),0)</f>
        <v>#REF!</v>
      </c>
      <c r="R195" s="135"/>
      <c r="S195" s="172" t="e">
        <f>S193+ROUND(((T193+T194-1)/30),0)</f>
        <v>#REF!</v>
      </c>
      <c r="T195" s="135"/>
      <c r="U195" s="174" t="e">
        <f>U193+ROUND(((V193+V194-1)/30),0)</f>
        <v>#REF!</v>
      </c>
      <c r="V195" s="135"/>
      <c r="W195" s="176" t="e">
        <f>W193+ROUND(((X193+X194-1)/30),0)</f>
        <v>#REF!</v>
      </c>
      <c r="X195" s="135"/>
      <c r="Y195" s="178" t="e">
        <f>Y193+ROUND(((Z193+Z194-1)/30),0)</f>
        <v>#REF!</v>
      </c>
      <c r="Z195" s="135"/>
      <c r="AA195" s="180" t="e">
        <f>AA193+ROUND(((AB193+AB194-1)/30),0)</f>
        <v>#REF!</v>
      </c>
      <c r="AB195" s="136"/>
      <c r="AC195" s="94"/>
      <c r="AD195" s="14"/>
    </row>
    <row r="196" spans="12:30" ht="12.75">
      <c r="L196" s="503" t="s">
        <v>97</v>
      </c>
      <c r="M196" s="504"/>
      <c r="N196" s="655"/>
      <c r="O196" s="101" t="s">
        <v>4</v>
      </c>
      <c r="P196" s="119" t="e">
        <f>P193+P194-((ROUND(((P193+P194-1)/30),0)*30))</f>
        <v>#REF!</v>
      </c>
      <c r="Q196" s="101" t="s">
        <v>4</v>
      </c>
      <c r="R196" s="119" t="e">
        <f>R193+R194-((ROUND(((R193+R194-1)/30),0)*30))</f>
        <v>#REF!</v>
      </c>
      <c r="S196" s="101" t="s">
        <v>4</v>
      </c>
      <c r="T196" s="119" t="e">
        <f>T193+T194-((ROUND(((T193+T194-1)/30),0)*30))</f>
        <v>#REF!</v>
      </c>
      <c r="U196" s="101" t="s">
        <v>4</v>
      </c>
      <c r="V196" s="119" t="e">
        <f>V193+V194-((ROUND(((V193+V194-1)/30),0)*30))</f>
        <v>#REF!</v>
      </c>
      <c r="W196" s="101" t="s">
        <v>4</v>
      </c>
      <c r="X196" s="119" t="e">
        <f>X193+X194-((ROUND(((X193+X194-1)/30),0)*30))</f>
        <v>#REF!</v>
      </c>
      <c r="Y196" s="101" t="s">
        <v>4</v>
      </c>
      <c r="Z196" s="119" t="e">
        <f>Z193+Z194-((ROUND(((Z193+Z194-1)/30),0)*30))</f>
        <v>#REF!</v>
      </c>
      <c r="AA196" s="101" t="s">
        <v>4</v>
      </c>
      <c r="AB196" s="119" t="e">
        <f>AB193+AB194-((ROUND(((AB193+AB194-1)/30),0)*30))</f>
        <v>#REF!</v>
      </c>
      <c r="AC196" s="94"/>
      <c r="AD196" s="14"/>
    </row>
    <row r="197" spans="12:30" ht="13.5" thickBot="1">
      <c r="L197" s="328" t="s">
        <v>93</v>
      </c>
      <c r="M197" s="553"/>
      <c r="N197" s="659"/>
      <c r="O197" s="329" t="e">
        <f>O166</f>
        <v>#REF!</v>
      </c>
      <c r="P197" s="649"/>
      <c r="Q197" s="329" t="e">
        <f>Q166</f>
        <v>#REF!</v>
      </c>
      <c r="R197" s="649"/>
      <c r="S197" s="329" t="e">
        <f>S166</f>
        <v>#REF!</v>
      </c>
      <c r="T197" s="649"/>
      <c r="U197" s="329" t="e">
        <f>U166</f>
        <v>#REF!</v>
      </c>
      <c r="V197" s="649"/>
      <c r="W197" s="329" t="e">
        <f>W166</f>
        <v>#REF!</v>
      </c>
      <c r="X197" s="649"/>
      <c r="Y197" s="329" t="e">
        <f>Y166</f>
        <v>#REF!</v>
      </c>
      <c r="Z197" s="649"/>
      <c r="AA197" s="654" t="e">
        <f>AA166</f>
        <v>#REF!</v>
      </c>
      <c r="AB197" s="588"/>
      <c r="AC197" s="94" t="s">
        <v>55</v>
      </c>
      <c r="AD197" s="14" t="s">
        <v>3</v>
      </c>
    </row>
    <row r="198" spans="12:30" ht="13.5" thickBot="1">
      <c r="L198" s="503" t="s">
        <v>98</v>
      </c>
      <c r="M198" s="504"/>
      <c r="N198" s="655"/>
      <c r="O198" s="14"/>
      <c r="P198" s="43" t="e">
        <f>IF(P196&gt;0,P196,0)</f>
        <v>#REF!</v>
      </c>
      <c r="Q198" s="14"/>
      <c r="R198" s="43" t="e">
        <f>IF(R196&gt;0,R196,0)</f>
        <v>#REF!</v>
      </c>
      <c r="S198" s="14"/>
      <c r="T198" s="43" t="e">
        <f>IF(T196&gt;0,T196,0)</f>
        <v>#REF!</v>
      </c>
      <c r="U198" s="14"/>
      <c r="V198" s="43" t="e">
        <f>IF(V196&gt;0,V196,0)</f>
        <v>#REF!</v>
      </c>
      <c r="W198" s="14"/>
      <c r="X198" s="43" t="e">
        <f>IF(X196&gt;0,X196,0)</f>
        <v>#REF!</v>
      </c>
      <c r="Y198" s="14"/>
      <c r="Z198" s="43" t="e">
        <f>IF(Z196&gt;0,Z196,0)</f>
        <v>#REF!</v>
      </c>
      <c r="AA198" s="14"/>
      <c r="AB198" s="121" t="e">
        <f>IF(AB196&gt;0,AB196,0)</f>
        <v>#REF!</v>
      </c>
      <c r="AC198" s="138" t="e">
        <f>SUM(P198:AB198)</f>
        <v>#REF!</v>
      </c>
      <c r="AD198" s="182" t="e">
        <f>ROUND((AC198-1)/30,0)</f>
        <v>#REF!</v>
      </c>
    </row>
    <row r="199" spans="12:30" ht="13.5" thickBot="1">
      <c r="L199" s="503" t="s">
        <v>99</v>
      </c>
      <c r="M199" s="504"/>
      <c r="N199" s="655"/>
      <c r="O199" s="14"/>
      <c r="P199" s="53" t="e">
        <f>P198*0.05*AE156</f>
        <v>#REF!</v>
      </c>
      <c r="Q199" s="71"/>
      <c r="R199" s="53" t="e">
        <f>R198*0.05*AE157</f>
        <v>#REF!</v>
      </c>
      <c r="S199" s="71"/>
      <c r="T199" s="53" t="e">
        <f>T198*0.05*AE158</f>
        <v>#REF!</v>
      </c>
      <c r="U199" s="71"/>
      <c r="V199" s="53" t="e">
        <f>V198*0.05*AE159</f>
        <v>#REF!</v>
      </c>
      <c r="W199" s="71"/>
      <c r="X199" s="53" t="e">
        <f>X198*0.05*AE160</f>
        <v>#REF!</v>
      </c>
      <c r="Y199" s="71"/>
      <c r="Z199" s="53" t="e">
        <f>Z198*0.05*AE161</f>
        <v>#REF!</v>
      </c>
      <c r="AA199" s="71"/>
      <c r="AB199" s="117" t="e">
        <f>AB198*0.05*AE162</f>
        <v>#REF!</v>
      </c>
      <c r="AC199" s="139" t="e">
        <f>SUM(P199:AB199)</f>
        <v>#REF!</v>
      </c>
      <c r="AD199" s="14" t="s">
        <v>52</v>
      </c>
    </row>
    <row r="200" spans="12:30" ht="13.5" thickBot="1">
      <c r="L200" s="503" t="s">
        <v>100</v>
      </c>
      <c r="M200" s="504"/>
      <c r="N200" s="655"/>
      <c r="O200" s="14"/>
      <c r="P200" s="14"/>
      <c r="Q200" s="14"/>
      <c r="R200" s="14"/>
      <c r="S200" s="14"/>
      <c r="T200" s="14"/>
      <c r="U200" s="14"/>
      <c r="V200" s="14"/>
      <c r="W200" s="14"/>
      <c r="X200" s="14"/>
      <c r="Y200" s="14"/>
      <c r="Z200" s="14"/>
      <c r="AA200" s="14"/>
      <c r="AB200" s="14"/>
      <c r="AC200" s="137" t="e">
        <f>IF(AC198=0,0,AC199/AC198)</f>
        <v>#REF!</v>
      </c>
      <c r="AD200" s="183" t="e">
        <f>AC200*AD198</f>
        <v>#REF!</v>
      </c>
    </row>
    <row r="202" spans="5:16" ht="12.75">
      <c r="E202" s="635" t="s">
        <v>108</v>
      </c>
      <c r="F202" s="636"/>
      <c r="G202" s="636"/>
      <c r="H202" s="636"/>
      <c r="I202" s="636"/>
      <c r="J202" s="636"/>
      <c r="K202" s="636"/>
      <c r="L202" s="636"/>
      <c r="M202" s="636"/>
      <c r="N202" s="636"/>
      <c r="O202" s="636"/>
      <c r="P202" s="637"/>
    </row>
    <row r="203" spans="5:16" ht="12.75">
      <c r="E203" s="588" t="s">
        <v>101</v>
      </c>
      <c r="F203" s="588"/>
      <c r="G203" s="588"/>
      <c r="H203" s="588"/>
      <c r="I203" s="117" t="e">
        <f aca="true" t="shared" si="69" ref="I203:I209">0.05*AE156</f>
        <v>#REF!</v>
      </c>
      <c r="J203" s="113" t="s">
        <v>102</v>
      </c>
      <c r="K203" s="47" t="e">
        <f>O195</f>
        <v>#REF!</v>
      </c>
      <c r="L203" s="588" t="s">
        <v>103</v>
      </c>
      <c r="M203" s="588"/>
      <c r="N203" s="588"/>
      <c r="O203" s="588"/>
      <c r="P203" s="15" t="e">
        <f>I203*K203</f>
        <v>#REF!</v>
      </c>
    </row>
    <row r="204" spans="5:16" ht="12.75">
      <c r="E204" s="588" t="s">
        <v>101</v>
      </c>
      <c r="F204" s="588"/>
      <c r="G204" s="588"/>
      <c r="H204" s="588"/>
      <c r="I204" s="117" t="e">
        <f t="shared" si="69"/>
        <v>#REF!</v>
      </c>
      <c r="J204" s="113" t="s">
        <v>102</v>
      </c>
      <c r="K204" s="169" t="e">
        <f>Q195</f>
        <v>#REF!</v>
      </c>
      <c r="L204" s="588" t="s">
        <v>103</v>
      </c>
      <c r="M204" s="588"/>
      <c r="N204" s="588"/>
      <c r="O204" s="588"/>
      <c r="P204" s="15" t="e">
        <f aca="true" t="shared" si="70" ref="P204:P209">I204*K204</f>
        <v>#REF!</v>
      </c>
    </row>
    <row r="205" spans="5:16" ht="12.75">
      <c r="E205" s="588" t="s">
        <v>101</v>
      </c>
      <c r="F205" s="588"/>
      <c r="G205" s="588"/>
      <c r="H205" s="588"/>
      <c r="I205" s="117" t="e">
        <f t="shared" si="69"/>
        <v>#REF!</v>
      </c>
      <c r="J205" s="113" t="s">
        <v>102</v>
      </c>
      <c r="K205" s="171" t="e">
        <f>S195</f>
        <v>#REF!</v>
      </c>
      <c r="L205" s="588" t="s">
        <v>103</v>
      </c>
      <c r="M205" s="588"/>
      <c r="N205" s="588"/>
      <c r="O205" s="588"/>
      <c r="P205" s="15" t="e">
        <f t="shared" si="70"/>
        <v>#REF!</v>
      </c>
    </row>
    <row r="206" spans="5:16" ht="12.75">
      <c r="E206" s="588" t="s">
        <v>101</v>
      </c>
      <c r="F206" s="588"/>
      <c r="G206" s="588"/>
      <c r="H206" s="588"/>
      <c r="I206" s="117" t="e">
        <f t="shared" si="69"/>
        <v>#REF!</v>
      </c>
      <c r="J206" s="113" t="s">
        <v>102</v>
      </c>
      <c r="K206" s="173" t="e">
        <f>U195</f>
        <v>#REF!</v>
      </c>
      <c r="L206" s="588" t="s">
        <v>103</v>
      </c>
      <c r="M206" s="588"/>
      <c r="N206" s="588"/>
      <c r="O206" s="588"/>
      <c r="P206" s="15" t="e">
        <f t="shared" si="70"/>
        <v>#REF!</v>
      </c>
    </row>
    <row r="207" spans="5:16" ht="12.75">
      <c r="E207" s="588" t="s">
        <v>101</v>
      </c>
      <c r="F207" s="588"/>
      <c r="G207" s="588"/>
      <c r="H207" s="588"/>
      <c r="I207" s="117" t="e">
        <f t="shared" si="69"/>
        <v>#REF!</v>
      </c>
      <c r="J207" s="113" t="s">
        <v>102</v>
      </c>
      <c r="K207" s="175" t="e">
        <f>W$77</f>
        <v>#REF!</v>
      </c>
      <c r="L207" s="588" t="s">
        <v>103</v>
      </c>
      <c r="M207" s="588"/>
      <c r="N207" s="588"/>
      <c r="O207" s="588"/>
      <c r="P207" s="15" t="e">
        <f t="shared" si="70"/>
        <v>#REF!</v>
      </c>
    </row>
    <row r="208" spans="5:16" ht="12.75">
      <c r="E208" s="588" t="s">
        <v>101</v>
      </c>
      <c r="F208" s="588"/>
      <c r="G208" s="588"/>
      <c r="H208" s="588"/>
      <c r="I208" s="117" t="e">
        <f t="shared" si="69"/>
        <v>#REF!</v>
      </c>
      <c r="J208" s="113" t="s">
        <v>102</v>
      </c>
      <c r="K208" s="177" t="e">
        <f>Y195</f>
        <v>#REF!</v>
      </c>
      <c r="L208" s="588" t="s">
        <v>103</v>
      </c>
      <c r="M208" s="588"/>
      <c r="N208" s="588"/>
      <c r="O208" s="588"/>
      <c r="P208" s="15" t="e">
        <f t="shared" si="70"/>
        <v>#REF!</v>
      </c>
    </row>
    <row r="209" spans="5:16" ht="12.75">
      <c r="E209" s="588" t="s">
        <v>101</v>
      </c>
      <c r="F209" s="588"/>
      <c r="G209" s="588"/>
      <c r="H209" s="588"/>
      <c r="I209" s="117" t="e">
        <f t="shared" si="69"/>
        <v>#REF!</v>
      </c>
      <c r="J209" s="113" t="s">
        <v>102</v>
      </c>
      <c r="K209" s="179" t="e">
        <f>AA195</f>
        <v>#REF!</v>
      </c>
      <c r="L209" s="588" t="s">
        <v>103</v>
      </c>
      <c r="M209" s="588"/>
      <c r="N209" s="588"/>
      <c r="O209" s="588"/>
      <c r="P209" s="15" t="e">
        <f t="shared" si="70"/>
        <v>#REF!</v>
      </c>
    </row>
    <row r="210" spans="5:16" ht="13.5" thickBot="1">
      <c r="E210" s="588" t="s">
        <v>101</v>
      </c>
      <c r="F210" s="588"/>
      <c r="G210" s="588"/>
      <c r="H210" s="588"/>
      <c r="I210" s="117" t="e">
        <f>AC200</f>
        <v>#REF!</v>
      </c>
      <c r="J210" s="113" t="s">
        <v>102</v>
      </c>
      <c r="K210" s="181" t="e">
        <f>AD198</f>
        <v>#REF!</v>
      </c>
      <c r="L210" s="588" t="s">
        <v>103</v>
      </c>
      <c r="M210" s="588"/>
      <c r="N210" s="588"/>
      <c r="O210" s="588"/>
      <c r="P210" s="120" t="e">
        <f>I210*K210</f>
        <v>#REF!</v>
      </c>
    </row>
    <row r="211" spans="5:16" ht="13.5" thickBot="1">
      <c r="E211" s="328" t="s">
        <v>104</v>
      </c>
      <c r="F211" s="553"/>
      <c r="G211" s="553"/>
      <c r="H211" s="329"/>
      <c r="I211" s="117" t="e">
        <f>IF(K211=0,0,P211/K211)</f>
        <v>#REF!</v>
      </c>
      <c r="J211" s="113" t="s">
        <v>110</v>
      </c>
      <c r="K211" s="47" t="e">
        <f>SUM(K203:K210)</f>
        <v>#REF!</v>
      </c>
      <c r="L211" s="588" t="s">
        <v>107</v>
      </c>
      <c r="M211" s="588"/>
      <c r="N211" s="588"/>
      <c r="O211" s="588"/>
      <c r="P211" s="141" t="e">
        <f>SUM(P203:P210)</f>
        <v>#REF!</v>
      </c>
    </row>
  </sheetData>
  <sheetProtection sheet="1" objects="1" scenarios="1"/>
  <mergeCells count="402">
    <mergeCell ref="Y16:AD16"/>
    <mergeCell ref="AA17:AB17"/>
    <mergeCell ref="AA18:AB18"/>
    <mergeCell ref="Y18:Z18"/>
    <mergeCell ref="Y17:Z17"/>
    <mergeCell ref="AC17:AD17"/>
    <mergeCell ref="AC18:AD18"/>
    <mergeCell ref="E211:H211"/>
    <mergeCell ref="L211:O211"/>
    <mergeCell ref="E209:H209"/>
    <mergeCell ref="L209:O209"/>
    <mergeCell ref="E210:H210"/>
    <mergeCell ref="L210:O210"/>
    <mergeCell ref="E206:H206"/>
    <mergeCell ref="L206:O206"/>
    <mergeCell ref="E207:H207"/>
    <mergeCell ref="L207:O207"/>
    <mergeCell ref="E208:H208"/>
    <mergeCell ref="L208:O208"/>
    <mergeCell ref="E203:H203"/>
    <mergeCell ref="L203:O203"/>
    <mergeCell ref="E204:H204"/>
    <mergeCell ref="L204:O204"/>
    <mergeCell ref="E205:H205"/>
    <mergeCell ref="L205:O205"/>
    <mergeCell ref="Y197:Z197"/>
    <mergeCell ref="AA197:AB197"/>
    <mergeCell ref="L198:N198"/>
    <mergeCell ref="L199:N199"/>
    <mergeCell ref="L200:N200"/>
    <mergeCell ref="E202:P202"/>
    <mergeCell ref="E149:H149"/>
    <mergeCell ref="L149:O149"/>
    <mergeCell ref="L195:N195"/>
    <mergeCell ref="L196:N196"/>
    <mergeCell ref="U197:V197"/>
    <mergeCell ref="W197:X197"/>
    <mergeCell ref="O197:P197"/>
    <mergeCell ref="L197:N197"/>
    <mergeCell ref="Q197:R197"/>
    <mergeCell ref="S197:T197"/>
    <mergeCell ref="E92:H92"/>
    <mergeCell ref="L92:O92"/>
    <mergeCell ref="E93:H93"/>
    <mergeCell ref="L93:O93"/>
    <mergeCell ref="L193:N193"/>
    <mergeCell ref="E194:L194"/>
    <mergeCell ref="L144:O144"/>
    <mergeCell ref="E145:H145"/>
    <mergeCell ref="L145:O145"/>
    <mergeCell ref="L148:O148"/>
    <mergeCell ref="E89:H89"/>
    <mergeCell ref="L89:O89"/>
    <mergeCell ref="E90:H90"/>
    <mergeCell ref="L90:O90"/>
    <mergeCell ref="E91:H91"/>
    <mergeCell ref="L91:O91"/>
    <mergeCell ref="E86:H86"/>
    <mergeCell ref="L86:O86"/>
    <mergeCell ref="E87:H87"/>
    <mergeCell ref="L87:O87"/>
    <mergeCell ref="E88:H88"/>
    <mergeCell ref="L88:O88"/>
    <mergeCell ref="AA79:AB79"/>
    <mergeCell ref="L80:N80"/>
    <mergeCell ref="L81:N81"/>
    <mergeCell ref="L82:N82"/>
    <mergeCell ref="E84:P84"/>
    <mergeCell ref="E85:H85"/>
    <mergeCell ref="L85:O85"/>
    <mergeCell ref="J1:M1"/>
    <mergeCell ref="N1:Q1"/>
    <mergeCell ref="L75:N75"/>
    <mergeCell ref="E76:L76"/>
    <mergeCell ref="F42:G42"/>
    <mergeCell ref="H42:M42"/>
    <mergeCell ref="J69:K69"/>
    <mergeCell ref="J54:K54"/>
    <mergeCell ref="J47:K47"/>
    <mergeCell ref="J48:K48"/>
    <mergeCell ref="AA42:AB42"/>
    <mergeCell ref="Q106:R106"/>
    <mergeCell ref="S106:T106"/>
    <mergeCell ref="U106:V106"/>
    <mergeCell ref="W106:X106"/>
    <mergeCell ref="Q79:R79"/>
    <mergeCell ref="S79:T79"/>
    <mergeCell ref="U79:V79"/>
    <mergeCell ref="W79:X79"/>
    <mergeCell ref="Y79:Z79"/>
    <mergeCell ref="L134:N134"/>
    <mergeCell ref="E135:L135"/>
    <mergeCell ref="F133:G133"/>
    <mergeCell ref="H133:I133"/>
    <mergeCell ref="J133:K133"/>
    <mergeCell ref="F129:G129"/>
    <mergeCell ref="H129:I129"/>
    <mergeCell ref="J129:K129"/>
    <mergeCell ref="S138:T138"/>
    <mergeCell ref="U138:V138"/>
    <mergeCell ref="W138:X138"/>
    <mergeCell ref="Y138:Z138"/>
    <mergeCell ref="Y106:Z106"/>
    <mergeCell ref="AA106:AB106"/>
    <mergeCell ref="AA138:AB138"/>
    <mergeCell ref="Q42:R42"/>
    <mergeCell ref="S42:T42"/>
    <mergeCell ref="W42:X42"/>
    <mergeCell ref="Y42:Z42"/>
    <mergeCell ref="AE155:AG155"/>
    <mergeCell ref="L136:N136"/>
    <mergeCell ref="L137:N137"/>
    <mergeCell ref="L138:N138"/>
    <mergeCell ref="O138:P138"/>
    <mergeCell ref="Q138:R138"/>
    <mergeCell ref="L139:N139"/>
    <mergeCell ref="L140:N140"/>
    <mergeCell ref="L141:N141"/>
    <mergeCell ref="AJ32:AL32"/>
    <mergeCell ref="AE96:AG96"/>
    <mergeCell ref="O105:AB105"/>
    <mergeCell ref="O41:AB41"/>
    <mergeCell ref="O79:P79"/>
    <mergeCell ref="O42:P42"/>
    <mergeCell ref="U42:V42"/>
    <mergeCell ref="E143:P143"/>
    <mergeCell ref="E144:H144"/>
    <mergeCell ref="E146:H146"/>
    <mergeCell ref="L146:O146"/>
    <mergeCell ref="E147:H147"/>
    <mergeCell ref="L147:O147"/>
    <mergeCell ref="H128:I128"/>
    <mergeCell ref="J128:K128"/>
    <mergeCell ref="E150:H150"/>
    <mergeCell ref="F131:G131"/>
    <mergeCell ref="H131:I131"/>
    <mergeCell ref="J131:K131"/>
    <mergeCell ref="F132:G132"/>
    <mergeCell ref="H132:I132"/>
    <mergeCell ref="J132:K132"/>
    <mergeCell ref="E148:H148"/>
    <mergeCell ref="F126:G126"/>
    <mergeCell ref="H126:I126"/>
    <mergeCell ref="J126:K126"/>
    <mergeCell ref="F130:G130"/>
    <mergeCell ref="H130:I130"/>
    <mergeCell ref="J130:K130"/>
    <mergeCell ref="F127:G127"/>
    <mergeCell ref="H127:I127"/>
    <mergeCell ref="J127:K127"/>
    <mergeCell ref="F128:G128"/>
    <mergeCell ref="F124:G124"/>
    <mergeCell ref="H124:I124"/>
    <mergeCell ref="J124:K124"/>
    <mergeCell ref="F125:G125"/>
    <mergeCell ref="H125:I125"/>
    <mergeCell ref="J125:K125"/>
    <mergeCell ref="F122:G122"/>
    <mergeCell ref="H122:I122"/>
    <mergeCell ref="J122:K122"/>
    <mergeCell ref="F123:G123"/>
    <mergeCell ref="H123:I123"/>
    <mergeCell ref="J123:K123"/>
    <mergeCell ref="F120:G120"/>
    <mergeCell ref="H120:I120"/>
    <mergeCell ref="J120:K120"/>
    <mergeCell ref="F121:G121"/>
    <mergeCell ref="H121:I121"/>
    <mergeCell ref="J121:K121"/>
    <mergeCell ref="F118:G118"/>
    <mergeCell ref="H118:I118"/>
    <mergeCell ref="J118:K118"/>
    <mergeCell ref="F119:G119"/>
    <mergeCell ref="H119:I119"/>
    <mergeCell ref="J119:K119"/>
    <mergeCell ref="F116:G116"/>
    <mergeCell ref="H116:I116"/>
    <mergeCell ref="J116:K116"/>
    <mergeCell ref="F117:G117"/>
    <mergeCell ref="H117:I117"/>
    <mergeCell ref="J117:K117"/>
    <mergeCell ref="F114:G114"/>
    <mergeCell ref="H114:I114"/>
    <mergeCell ref="J114:K114"/>
    <mergeCell ref="F115:G115"/>
    <mergeCell ref="H115:I115"/>
    <mergeCell ref="J115:K115"/>
    <mergeCell ref="F112:G112"/>
    <mergeCell ref="H112:I112"/>
    <mergeCell ref="J112:K112"/>
    <mergeCell ref="F113:G113"/>
    <mergeCell ref="H113:I113"/>
    <mergeCell ref="J113:K113"/>
    <mergeCell ref="F110:G110"/>
    <mergeCell ref="H110:I110"/>
    <mergeCell ref="J110:K110"/>
    <mergeCell ref="F111:G111"/>
    <mergeCell ref="H111:I111"/>
    <mergeCell ref="J111:K111"/>
    <mergeCell ref="H108:I108"/>
    <mergeCell ref="J108:K108"/>
    <mergeCell ref="O106:P106"/>
    <mergeCell ref="F106:G106"/>
    <mergeCell ref="H106:M106"/>
    <mergeCell ref="F109:G109"/>
    <mergeCell ref="H109:I109"/>
    <mergeCell ref="J109:K109"/>
    <mergeCell ref="E151:H151"/>
    <mergeCell ref="L151:O151"/>
    <mergeCell ref="E152:H152"/>
    <mergeCell ref="L152:O152"/>
    <mergeCell ref="L77:N77"/>
    <mergeCell ref="L78:N78"/>
    <mergeCell ref="L79:N79"/>
    <mergeCell ref="L150:O150"/>
    <mergeCell ref="F108:G108"/>
    <mergeCell ref="E95:R95"/>
    <mergeCell ref="H68:I68"/>
    <mergeCell ref="H69:I69"/>
    <mergeCell ref="J62:K62"/>
    <mergeCell ref="J63:K63"/>
    <mergeCell ref="J64:K64"/>
    <mergeCell ref="J65:K65"/>
    <mergeCell ref="J66:K66"/>
    <mergeCell ref="J67:K67"/>
    <mergeCell ref="J68:K68"/>
    <mergeCell ref="H63:I63"/>
    <mergeCell ref="F47:G47"/>
    <mergeCell ref="F46:G46"/>
    <mergeCell ref="F44:G44"/>
    <mergeCell ref="F54:G54"/>
    <mergeCell ref="F51:G51"/>
    <mergeCell ref="F52:G52"/>
    <mergeCell ref="F45:G45"/>
    <mergeCell ref="F48:G48"/>
    <mergeCell ref="F50:G50"/>
    <mergeCell ref="F49:G49"/>
    <mergeCell ref="F56:G56"/>
    <mergeCell ref="H51:I51"/>
    <mergeCell ref="H52:I52"/>
    <mergeCell ref="H53:I53"/>
    <mergeCell ref="H54:I54"/>
    <mergeCell ref="H56:I56"/>
    <mergeCell ref="J61:K61"/>
    <mergeCell ref="J45:K45"/>
    <mergeCell ref="J53:K53"/>
    <mergeCell ref="F57:G57"/>
    <mergeCell ref="J57:K57"/>
    <mergeCell ref="H47:I47"/>
    <mergeCell ref="H55:I55"/>
    <mergeCell ref="F55:G55"/>
    <mergeCell ref="J55:K55"/>
    <mergeCell ref="F53:G53"/>
    <mergeCell ref="J44:K44"/>
    <mergeCell ref="J58:K58"/>
    <mergeCell ref="J59:K59"/>
    <mergeCell ref="J60:K60"/>
    <mergeCell ref="J52:K52"/>
    <mergeCell ref="J51:K51"/>
    <mergeCell ref="J46:K46"/>
    <mergeCell ref="J56:K56"/>
    <mergeCell ref="J49:K49"/>
    <mergeCell ref="J50:K50"/>
    <mergeCell ref="H45:I45"/>
    <mergeCell ref="H66:I66"/>
    <mergeCell ref="H44:I44"/>
    <mergeCell ref="H57:I57"/>
    <mergeCell ref="H46:I46"/>
    <mergeCell ref="H48:I48"/>
    <mergeCell ref="H49:I49"/>
    <mergeCell ref="H50:I50"/>
    <mergeCell ref="H59:I59"/>
    <mergeCell ref="H62:I62"/>
    <mergeCell ref="H64:I64"/>
    <mergeCell ref="F165:G165"/>
    <mergeCell ref="H165:M165"/>
    <mergeCell ref="J74:K74"/>
    <mergeCell ref="J70:K70"/>
    <mergeCell ref="J71:K71"/>
    <mergeCell ref="H65:I65"/>
    <mergeCell ref="H67:I67"/>
    <mergeCell ref="F72:G72"/>
    <mergeCell ref="F73:G73"/>
    <mergeCell ref="Y165:Z165"/>
    <mergeCell ref="AA165:AB165"/>
    <mergeCell ref="F59:G59"/>
    <mergeCell ref="F60:G60"/>
    <mergeCell ref="F61:G61"/>
    <mergeCell ref="F62:G62"/>
    <mergeCell ref="F63:G63"/>
    <mergeCell ref="F64:G64"/>
    <mergeCell ref="O164:AB164"/>
    <mergeCell ref="O165:P165"/>
    <mergeCell ref="Q165:R165"/>
    <mergeCell ref="S165:T165"/>
    <mergeCell ref="U165:V165"/>
    <mergeCell ref="W165:X165"/>
    <mergeCell ref="F167:G167"/>
    <mergeCell ref="H167:I167"/>
    <mergeCell ref="J167:K167"/>
    <mergeCell ref="F168:G168"/>
    <mergeCell ref="H168:I168"/>
    <mergeCell ref="J168:K168"/>
    <mergeCell ref="F169:G169"/>
    <mergeCell ref="H169:I169"/>
    <mergeCell ref="J169:K169"/>
    <mergeCell ref="F170:G170"/>
    <mergeCell ref="H170:I170"/>
    <mergeCell ref="J170:K170"/>
    <mergeCell ref="F171:G171"/>
    <mergeCell ref="H171:I171"/>
    <mergeCell ref="J171:K171"/>
    <mergeCell ref="F172:G172"/>
    <mergeCell ref="H172:I172"/>
    <mergeCell ref="J172:K172"/>
    <mergeCell ref="F173:G173"/>
    <mergeCell ref="H173:I173"/>
    <mergeCell ref="J173:K173"/>
    <mergeCell ref="F174:G174"/>
    <mergeCell ref="H174:I174"/>
    <mergeCell ref="J174:K174"/>
    <mergeCell ref="F175:G175"/>
    <mergeCell ref="H175:I175"/>
    <mergeCell ref="J175:K175"/>
    <mergeCell ref="F176:G176"/>
    <mergeCell ref="H176:I176"/>
    <mergeCell ref="J176:K176"/>
    <mergeCell ref="F177:G177"/>
    <mergeCell ref="H177:I177"/>
    <mergeCell ref="J177:K177"/>
    <mergeCell ref="F178:G178"/>
    <mergeCell ref="H178:I178"/>
    <mergeCell ref="J178:K178"/>
    <mergeCell ref="F179:G179"/>
    <mergeCell ref="H179:I179"/>
    <mergeCell ref="J179:K179"/>
    <mergeCell ref="F180:G180"/>
    <mergeCell ref="H180:I180"/>
    <mergeCell ref="J180:K180"/>
    <mergeCell ref="F181:G181"/>
    <mergeCell ref="H181:I181"/>
    <mergeCell ref="J181:K181"/>
    <mergeCell ref="F182:G182"/>
    <mergeCell ref="H182:I182"/>
    <mergeCell ref="J182:K182"/>
    <mergeCell ref="F183:G183"/>
    <mergeCell ref="H183:I183"/>
    <mergeCell ref="J183:K183"/>
    <mergeCell ref="F184:G184"/>
    <mergeCell ref="H184:I184"/>
    <mergeCell ref="J184:K184"/>
    <mergeCell ref="F185:G185"/>
    <mergeCell ref="H185:I185"/>
    <mergeCell ref="J185:K185"/>
    <mergeCell ref="F186:G186"/>
    <mergeCell ref="H186:I186"/>
    <mergeCell ref="J186:K186"/>
    <mergeCell ref="F187:G187"/>
    <mergeCell ref="H187:I187"/>
    <mergeCell ref="J187:K187"/>
    <mergeCell ref="F188:G188"/>
    <mergeCell ref="H188:I188"/>
    <mergeCell ref="J188:K188"/>
    <mergeCell ref="F189:G189"/>
    <mergeCell ref="H189:I189"/>
    <mergeCell ref="J189:K189"/>
    <mergeCell ref="U3:W3"/>
    <mergeCell ref="U8:W8"/>
    <mergeCell ref="U4:W4"/>
    <mergeCell ref="U5:W5"/>
    <mergeCell ref="U6:W6"/>
    <mergeCell ref="U7:W7"/>
    <mergeCell ref="F192:G192"/>
    <mergeCell ref="H192:I192"/>
    <mergeCell ref="J192:K192"/>
    <mergeCell ref="E154:R154"/>
    <mergeCell ref="F190:G190"/>
    <mergeCell ref="H190:I190"/>
    <mergeCell ref="J190:K190"/>
    <mergeCell ref="F191:G191"/>
    <mergeCell ref="H191:I191"/>
    <mergeCell ref="J191:K191"/>
    <mergeCell ref="E31:R31"/>
    <mergeCell ref="F66:G66"/>
    <mergeCell ref="F67:G67"/>
    <mergeCell ref="F68:G68"/>
    <mergeCell ref="F69:G69"/>
    <mergeCell ref="H58:I58"/>
    <mergeCell ref="F58:G58"/>
    <mergeCell ref="F65:G65"/>
    <mergeCell ref="H60:I60"/>
    <mergeCell ref="H61:I61"/>
    <mergeCell ref="J72:K72"/>
    <mergeCell ref="J73:K73"/>
    <mergeCell ref="F74:G74"/>
    <mergeCell ref="H70:I70"/>
    <mergeCell ref="H71:I71"/>
    <mergeCell ref="H72:I72"/>
    <mergeCell ref="H73:I73"/>
    <mergeCell ref="H74:I74"/>
    <mergeCell ref="F70:G70"/>
    <mergeCell ref="F71:G7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Calcolo</dc:creator>
  <cp:keywords/>
  <dc:description/>
  <cp:lastModifiedBy>Utente Windows</cp:lastModifiedBy>
  <cp:lastPrinted>2011-11-06T19:02:14Z</cp:lastPrinted>
  <dcterms:created xsi:type="dcterms:W3CDTF">2005-06-22T06:52:52Z</dcterms:created>
  <dcterms:modified xsi:type="dcterms:W3CDTF">2011-12-06T09:09:29Z</dcterms:modified>
  <cp:category/>
  <cp:version/>
  <cp:contentType/>
  <cp:contentStatus/>
</cp:coreProperties>
</file>